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240" windowHeight="7905" tabRatio="781" activeTab="1"/>
  </bookViews>
  <sheets>
    <sheet name="Safety Potential" sheetId="1" r:id="rId1"/>
    <sheet name="Expected Benefit" sheetId="2" r:id="rId2"/>
    <sheet name="EU27" sheetId="3" r:id="rId3"/>
    <sheet name="GIDAS 2005-2010" sheetId="4" r:id="rId4"/>
  </sheets>
  <definedNames/>
  <calcPr fullCalcOnLoad="1"/>
</workbook>
</file>

<file path=xl/sharedStrings.xml><?xml version="1.0" encoding="utf-8"?>
<sst xmlns="http://schemas.openxmlformats.org/spreadsheetml/2006/main" count="298" uniqueCount="36">
  <si>
    <t>slightly</t>
  </si>
  <si>
    <t>severely</t>
  </si>
  <si>
    <t>fatally</t>
  </si>
  <si>
    <t>TOTAL</t>
  </si>
  <si>
    <t>CASUALTIES</t>
  </si>
  <si>
    <t>ACCIDENTS with personal injuries</t>
  </si>
  <si>
    <t>n</t>
  </si>
  <si>
    <t>%</t>
  </si>
  <si>
    <t xml:space="preserve">Car Occupants </t>
  </si>
  <si>
    <t xml:space="preserve">Goods Vehicle
Occupants </t>
  </si>
  <si>
    <t>Motorised Two-Wheelers</t>
  </si>
  <si>
    <t>Cyclists</t>
  </si>
  <si>
    <t>Pedestrians</t>
  </si>
  <si>
    <t>Other</t>
  </si>
  <si>
    <t>TOTAL
% of coloumn</t>
  </si>
  <si>
    <t>Motorised
Two-Wheelers</t>
  </si>
  <si>
    <t>ALL</t>
  </si>
  <si>
    <r>
      <rPr>
        <b/>
        <sz val="11"/>
        <color indexed="8"/>
        <rFont val="Calibri"/>
        <family val="2"/>
      </rPr>
      <t>TOTAL</t>
    </r>
    <r>
      <rPr>
        <sz val="11"/>
        <color theme="1"/>
        <rFont val="Calibri"/>
        <family val="2"/>
      </rPr>
      <t xml:space="preserve">
% of coloumn</t>
    </r>
  </si>
  <si>
    <t>RTA*</t>
  </si>
  <si>
    <t xml:space="preserve">TOTAL
</t>
  </si>
  <si>
    <t>Transfer Function</t>
  </si>
  <si>
    <t>EU27 - Likely Target Group Estimation
incl. Transfer Function</t>
  </si>
  <si>
    <r>
      <t>EU27  Estimation 2010</t>
    </r>
  </si>
  <si>
    <t>CITY (URBAN)</t>
  </si>
  <si>
    <t>RURAL</t>
  </si>
  <si>
    <t>MOTORWAY</t>
  </si>
  <si>
    <r>
      <t>other</t>
    </r>
    <r>
      <rPr>
        <vertAlign val="superscript"/>
        <sz val="11"/>
        <rFont val="Calibri"/>
        <family val="2"/>
      </rPr>
      <t>#</t>
    </r>
  </si>
  <si>
    <r>
      <rPr>
        <b/>
        <sz val="11"/>
        <rFont val="Calibri"/>
        <family val="2"/>
      </rPr>
      <t>ACCIDENTS</t>
    </r>
    <r>
      <rPr>
        <sz val="11"/>
        <rFont val="Calibri"/>
        <family val="2"/>
      </rPr>
      <t xml:space="preserve"> with personal injuries</t>
    </r>
  </si>
  <si>
    <t>ON
Rate</t>
  </si>
  <si>
    <t>PROBLEM AT LARGE</t>
  </si>
  <si>
    <t>SAFETY POTENTIAL</t>
  </si>
  <si>
    <t>GIDAS 2005 - 2010
(Juli / 2011)</t>
  </si>
  <si>
    <t>GIDAS 2005 -2010 
(Juli / 2011)</t>
  </si>
  <si>
    <t>HMI</t>
  </si>
  <si>
    <t xml:space="preserve">  * Readiness To Assist rate
  #  please specify</t>
  </si>
  <si>
    <t>Result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</si>
</sst>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sz val="14"/>
      <name val="Calibri"/>
      <family val="2"/>
    </font>
    <font>
      <b/>
      <sz val="16"/>
      <color indexed="12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FF"/>
      <name val="Calibri"/>
      <family val="2"/>
    </font>
    <font>
      <b/>
      <sz val="14"/>
      <color theme="1"/>
      <name val="Calibri"/>
      <family val="2"/>
    </font>
    <font>
      <b/>
      <sz val="16"/>
      <color rgb="FF0000FF"/>
      <name val="Calibri"/>
      <family val="2"/>
    </font>
    <font>
      <b/>
      <sz val="16"/>
      <color rgb="FFFF0000"/>
      <name val="Calibri"/>
      <family val="2"/>
    </font>
    <font>
      <b/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 style="thin"/>
      <bottom style="medium"/>
    </border>
    <border>
      <left style="medium"/>
      <right/>
      <top style="thin"/>
      <bottom/>
    </border>
    <border>
      <left style="medium"/>
      <right>
        <color indexed="63"/>
      </right>
      <top/>
      <bottom>
        <color indexed="63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/>
      <right style="thin"/>
      <top style="thin"/>
      <bottom/>
    </border>
    <border>
      <left>
        <color indexed="63"/>
      </left>
      <right style="thin"/>
      <top style="medium"/>
      <bottom style="medium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41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80" fontId="0" fillId="0" borderId="14" xfId="49" applyNumberFormat="1" applyFont="1" applyBorder="1" applyAlignment="1">
      <alignment vertical="center"/>
    </xf>
    <xf numFmtId="180" fontId="0" fillId="0" borderId="15" xfId="49" applyNumberFormat="1" applyFont="1" applyBorder="1" applyAlignment="1">
      <alignment vertical="center"/>
    </xf>
    <xf numFmtId="180" fontId="0" fillId="0" borderId="13" xfId="49" applyNumberFormat="1" applyFont="1" applyBorder="1" applyAlignment="1">
      <alignment vertical="center"/>
    </xf>
    <xf numFmtId="180" fontId="0" fillId="0" borderId="12" xfId="49" applyNumberFormat="1" applyFont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180" fontId="34" fillId="33" borderId="15" xfId="49" applyNumberFormat="1" applyFont="1" applyFill="1" applyBorder="1" applyAlignment="1">
      <alignment vertical="center"/>
    </xf>
    <xf numFmtId="180" fontId="34" fillId="33" borderId="12" xfId="49" applyNumberFormat="1" applyFont="1" applyFill="1" applyBorder="1" applyAlignment="1">
      <alignment vertical="center"/>
    </xf>
    <xf numFmtId="0" fontId="34" fillId="33" borderId="11" xfId="0" applyFont="1" applyFill="1" applyBorder="1" applyAlignment="1">
      <alignment vertical="center"/>
    </xf>
    <xf numFmtId="180" fontId="34" fillId="33" borderId="10" xfId="49" applyNumberFormat="1" applyFont="1" applyFill="1" applyBorder="1" applyAlignment="1">
      <alignment vertical="center"/>
    </xf>
    <xf numFmtId="180" fontId="34" fillId="33" borderId="11" xfId="49" applyNumberFormat="1" applyFont="1" applyFill="1" applyBorder="1" applyAlignment="1">
      <alignment vertical="center"/>
    </xf>
    <xf numFmtId="3" fontId="34" fillId="33" borderId="16" xfId="0" applyNumberFormat="1" applyFont="1" applyFill="1" applyBorder="1" applyAlignment="1">
      <alignment vertical="center"/>
    </xf>
    <xf numFmtId="3" fontId="34" fillId="33" borderId="17" xfId="0" applyNumberFormat="1" applyFont="1" applyFill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80" fontId="0" fillId="0" borderId="19" xfId="49" applyNumberFormat="1" applyFont="1" applyBorder="1" applyAlignment="1">
      <alignment vertical="center"/>
    </xf>
    <xf numFmtId="3" fontId="0" fillId="0" borderId="19" xfId="0" applyNumberFormat="1" applyBorder="1" applyAlignment="1">
      <alignment vertical="center"/>
    </xf>
    <xf numFmtId="180" fontId="0" fillId="0" borderId="18" xfId="49" applyNumberFormat="1" applyFont="1" applyBorder="1" applyAlignment="1">
      <alignment vertical="center"/>
    </xf>
    <xf numFmtId="3" fontId="34" fillId="33" borderId="20" xfId="0" applyNumberFormat="1" applyFont="1" applyFill="1" applyBorder="1" applyAlignment="1">
      <alignment vertical="center"/>
    </xf>
    <xf numFmtId="180" fontId="34" fillId="33" borderId="21" xfId="49" applyNumberFormat="1" applyFont="1" applyFill="1" applyBorder="1" applyAlignment="1">
      <alignment vertical="center"/>
    </xf>
    <xf numFmtId="180" fontId="34" fillId="33" borderId="22" xfId="49" applyNumberFormat="1" applyFont="1" applyFill="1" applyBorder="1" applyAlignment="1">
      <alignment vertical="center"/>
    </xf>
    <xf numFmtId="0" fontId="34" fillId="33" borderId="22" xfId="0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0" borderId="24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26" xfId="0" applyNumberFormat="1" applyBorder="1" applyAlignment="1">
      <alignment vertical="center"/>
    </xf>
    <xf numFmtId="180" fontId="0" fillId="0" borderId="10" xfId="49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180" fontId="0" fillId="0" borderId="11" xfId="49" applyNumberFormat="1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180" fontId="5" fillId="0" borderId="15" xfId="49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180" fontId="5" fillId="0" borderId="14" xfId="49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180" fontId="0" fillId="34" borderId="29" xfId="49" applyNumberFormat="1" applyFont="1" applyFill="1" applyBorder="1" applyAlignment="1">
      <alignment vertical="center"/>
    </xf>
    <xf numFmtId="3" fontId="5" fillId="34" borderId="30" xfId="0" applyNumberFormat="1" applyFont="1" applyFill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34" borderId="30" xfId="0" applyNumberFormat="1" applyFont="1" applyFill="1" applyBorder="1" applyAlignment="1" applyProtection="1">
      <alignment vertical="center"/>
      <protection locked="0"/>
    </xf>
    <xf numFmtId="180" fontId="0" fillId="34" borderId="32" xfId="49" applyNumberFormat="1" applyFont="1" applyFill="1" applyBorder="1" applyAlignment="1">
      <alignment vertical="center"/>
    </xf>
    <xf numFmtId="3" fontId="0" fillId="34" borderId="30" xfId="0" applyNumberFormat="1" applyFont="1" applyFill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35" borderId="14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>
      <alignment vertical="center"/>
    </xf>
    <xf numFmtId="0" fontId="0" fillId="0" borderId="28" xfId="0" applyFont="1" applyBorder="1" applyAlignment="1">
      <alignment vertical="center"/>
    </xf>
    <xf numFmtId="3" fontId="0" fillId="35" borderId="15" xfId="0" applyNumberFormat="1" applyFont="1" applyFill="1" applyBorder="1" applyAlignment="1" applyProtection="1">
      <alignment vertical="center"/>
      <protection locked="0"/>
    </xf>
    <xf numFmtId="3" fontId="0" fillId="0" borderId="25" xfId="0" applyNumberFormat="1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3" fontId="0" fillId="35" borderId="19" xfId="0" applyNumberFormat="1" applyFont="1" applyFill="1" applyBorder="1" applyAlignment="1" applyProtection="1">
      <alignment vertical="center"/>
      <protection locked="0"/>
    </xf>
    <xf numFmtId="3" fontId="0" fillId="0" borderId="34" xfId="0" applyNumberFormat="1" applyFont="1" applyFill="1" applyBorder="1" applyAlignment="1">
      <alignment vertical="center"/>
    </xf>
    <xf numFmtId="3" fontId="0" fillId="35" borderId="29" xfId="0" applyNumberFormat="1" applyFont="1" applyFill="1" applyBorder="1" applyAlignment="1" applyProtection="1">
      <alignment vertical="center"/>
      <protection locked="0"/>
    </xf>
    <xf numFmtId="0" fontId="34" fillId="36" borderId="33" xfId="0" applyFont="1" applyFill="1" applyBorder="1" applyAlignment="1">
      <alignment vertical="center"/>
    </xf>
    <xf numFmtId="3" fontId="34" fillId="36" borderId="35" xfId="0" applyNumberFormat="1" applyFont="1" applyFill="1" applyBorder="1" applyAlignment="1">
      <alignment vertical="center"/>
    </xf>
    <xf numFmtId="180" fontId="34" fillId="36" borderId="21" xfId="49" applyNumberFormat="1" applyFont="1" applyFill="1" applyBorder="1" applyAlignment="1">
      <alignment vertical="center"/>
    </xf>
    <xf numFmtId="3" fontId="34" fillId="36" borderId="21" xfId="0" applyNumberFormat="1" applyFont="1" applyFill="1" applyBorder="1" applyAlignment="1">
      <alignment vertical="center"/>
    </xf>
    <xf numFmtId="180" fontId="0" fillId="36" borderId="22" xfId="49" applyNumberFormat="1" applyFont="1" applyFill="1" applyBorder="1" applyAlignment="1">
      <alignment vertical="center"/>
    </xf>
    <xf numFmtId="180" fontId="34" fillId="36" borderId="22" xfId="49" applyNumberFormat="1" applyFont="1" applyFill="1" applyBorder="1" applyAlignment="1">
      <alignment vertical="center"/>
    </xf>
    <xf numFmtId="0" fontId="34" fillId="36" borderId="28" xfId="0" applyFont="1" applyFill="1" applyBorder="1" applyAlignment="1">
      <alignment vertical="center"/>
    </xf>
    <xf numFmtId="3" fontId="34" fillId="36" borderId="25" xfId="0" applyNumberFormat="1" applyFont="1" applyFill="1" applyBorder="1" applyAlignment="1">
      <alignment vertical="center"/>
    </xf>
    <xf numFmtId="180" fontId="34" fillId="36" borderId="15" xfId="49" applyNumberFormat="1" applyFont="1" applyFill="1" applyBorder="1" applyAlignment="1">
      <alignment vertical="center"/>
    </xf>
    <xf numFmtId="3" fontId="34" fillId="36" borderId="15" xfId="0" applyNumberFormat="1" applyFont="1" applyFill="1" applyBorder="1" applyAlignment="1">
      <alignment vertical="center"/>
    </xf>
    <xf numFmtId="180" fontId="0" fillId="36" borderId="12" xfId="49" applyNumberFormat="1" applyFont="1" applyFill="1" applyBorder="1" applyAlignment="1">
      <alignment vertical="center"/>
    </xf>
    <xf numFmtId="180" fontId="34" fillId="36" borderId="12" xfId="49" applyNumberFormat="1" applyFont="1" applyFill="1" applyBorder="1" applyAlignment="1">
      <alignment vertical="center"/>
    </xf>
    <xf numFmtId="0" fontId="34" fillId="36" borderId="36" xfId="0" applyFont="1" applyFill="1" applyBorder="1" applyAlignment="1">
      <alignment vertical="center"/>
    </xf>
    <xf numFmtId="3" fontId="34" fillId="36" borderId="26" xfId="0" applyNumberFormat="1" applyFont="1" applyFill="1" applyBorder="1" applyAlignment="1">
      <alignment vertical="center"/>
    </xf>
    <xf numFmtId="180" fontId="34" fillId="36" borderId="10" xfId="49" applyNumberFormat="1" applyFont="1" applyFill="1" applyBorder="1" applyAlignment="1">
      <alignment vertical="center"/>
    </xf>
    <xf numFmtId="3" fontId="34" fillId="36" borderId="10" xfId="0" applyNumberFormat="1" applyFont="1" applyFill="1" applyBorder="1" applyAlignment="1">
      <alignment vertical="center"/>
    </xf>
    <xf numFmtId="180" fontId="0" fillId="36" borderId="11" xfId="49" applyNumberFormat="1" applyFont="1" applyFill="1" applyBorder="1" applyAlignment="1">
      <alignment vertical="center"/>
    </xf>
    <xf numFmtId="180" fontId="34" fillId="36" borderId="11" xfId="49" applyNumberFormat="1" applyFont="1" applyFill="1" applyBorder="1" applyAlignment="1">
      <alignment vertical="center"/>
    </xf>
    <xf numFmtId="0" fontId="34" fillId="36" borderId="22" xfId="0" applyFont="1" applyFill="1" applyBorder="1" applyAlignment="1">
      <alignment vertical="center"/>
    </xf>
    <xf numFmtId="3" fontId="34" fillId="36" borderId="20" xfId="0" applyNumberFormat="1" applyFont="1" applyFill="1" applyBorder="1" applyAlignment="1">
      <alignment vertical="center"/>
    </xf>
    <xf numFmtId="0" fontId="34" fillId="36" borderId="12" xfId="0" applyFont="1" applyFill="1" applyBorder="1" applyAlignment="1">
      <alignment vertical="center"/>
    </xf>
    <xf numFmtId="3" fontId="34" fillId="36" borderId="16" xfId="0" applyNumberFormat="1" applyFont="1" applyFill="1" applyBorder="1" applyAlignment="1">
      <alignment vertical="center"/>
    </xf>
    <xf numFmtId="0" fontId="34" fillId="36" borderId="11" xfId="0" applyFont="1" applyFill="1" applyBorder="1" applyAlignment="1">
      <alignment vertical="center"/>
    </xf>
    <xf numFmtId="3" fontId="34" fillId="36" borderId="17" xfId="0" applyNumberFormat="1" applyFont="1" applyFill="1" applyBorder="1" applyAlignment="1">
      <alignment vertical="center"/>
    </xf>
    <xf numFmtId="0" fontId="0" fillId="37" borderId="0" xfId="0" applyFill="1" applyAlignment="1">
      <alignment/>
    </xf>
    <xf numFmtId="0" fontId="46" fillId="37" borderId="0" xfId="0" applyFont="1" applyFill="1" applyAlignment="1">
      <alignment/>
    </xf>
    <xf numFmtId="180" fontId="0" fillId="0" borderId="37" xfId="49" applyNumberFormat="1" applyFont="1" applyBorder="1" applyAlignment="1">
      <alignment/>
    </xf>
    <xf numFmtId="180" fontId="0" fillId="0" borderId="38" xfId="49" applyNumberFormat="1" applyFont="1" applyBorder="1" applyAlignment="1">
      <alignment/>
    </xf>
    <xf numFmtId="180" fontId="0" fillId="0" borderId="39" xfId="49" applyNumberFormat="1" applyFont="1" applyBorder="1" applyAlignment="1">
      <alignment/>
    </xf>
    <xf numFmtId="180" fontId="0" fillId="0" borderId="40" xfId="49" applyNumberFormat="1" applyFont="1" applyBorder="1" applyAlignment="1">
      <alignment/>
    </xf>
    <xf numFmtId="0" fontId="0" fillId="37" borderId="0" xfId="0" applyFill="1" applyBorder="1" applyAlignment="1">
      <alignment/>
    </xf>
    <xf numFmtId="0" fontId="0" fillId="37" borderId="0" xfId="0" applyFill="1" applyAlignment="1">
      <alignment horizontal="left"/>
    </xf>
    <xf numFmtId="0" fontId="5" fillId="0" borderId="41" xfId="0" applyFont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0" fontId="6" fillId="36" borderId="33" xfId="0" applyFont="1" applyFill="1" applyBorder="1" applyAlignment="1">
      <alignment vertical="center"/>
    </xf>
    <xf numFmtId="3" fontId="6" fillId="36" borderId="35" xfId="0" applyNumberFormat="1" applyFont="1" applyFill="1" applyBorder="1" applyAlignment="1">
      <alignment horizontal="right" vertical="center"/>
    </xf>
    <xf numFmtId="180" fontId="6" fillId="36" borderId="21" xfId="49" applyNumberFormat="1" applyFont="1" applyFill="1" applyBorder="1" applyAlignment="1">
      <alignment horizontal="right" vertical="center"/>
    </xf>
    <xf numFmtId="180" fontId="6" fillId="36" borderId="42" xfId="49" applyNumberFormat="1" applyFont="1" applyFill="1" applyBorder="1" applyAlignment="1">
      <alignment horizontal="right" vertical="center"/>
    </xf>
    <xf numFmtId="3" fontId="6" fillId="36" borderId="35" xfId="0" applyNumberFormat="1" applyFont="1" applyFill="1" applyBorder="1" applyAlignment="1">
      <alignment vertical="center"/>
    </xf>
    <xf numFmtId="180" fontId="6" fillId="36" borderId="21" xfId="49" applyNumberFormat="1" applyFont="1" applyFill="1" applyBorder="1" applyAlignment="1">
      <alignment vertical="center"/>
    </xf>
    <xf numFmtId="0" fontId="6" fillId="36" borderId="28" xfId="0" applyFont="1" applyFill="1" applyBorder="1" applyAlignment="1">
      <alignment vertical="center"/>
    </xf>
    <xf numFmtId="3" fontId="6" fillId="36" borderId="25" xfId="0" applyNumberFormat="1" applyFont="1" applyFill="1" applyBorder="1" applyAlignment="1">
      <alignment horizontal="right" vertical="center"/>
    </xf>
    <xf numFmtId="180" fontId="6" fillId="36" borderId="15" xfId="49" applyNumberFormat="1" applyFont="1" applyFill="1" applyBorder="1" applyAlignment="1">
      <alignment horizontal="right" vertical="center"/>
    </xf>
    <xf numFmtId="180" fontId="6" fillId="36" borderId="43" xfId="49" applyNumberFormat="1" applyFont="1" applyFill="1" applyBorder="1" applyAlignment="1">
      <alignment horizontal="right" vertical="center"/>
    </xf>
    <xf numFmtId="3" fontId="6" fillId="36" borderId="25" xfId="0" applyNumberFormat="1" applyFont="1" applyFill="1" applyBorder="1" applyAlignment="1">
      <alignment vertical="center"/>
    </xf>
    <xf numFmtId="180" fontId="6" fillId="36" borderId="15" xfId="49" applyNumberFormat="1" applyFont="1" applyFill="1" applyBorder="1" applyAlignment="1">
      <alignment vertical="center"/>
    </xf>
    <xf numFmtId="0" fontId="6" fillId="36" borderId="36" xfId="0" applyFont="1" applyFill="1" applyBorder="1" applyAlignment="1">
      <alignment vertical="center"/>
    </xf>
    <xf numFmtId="3" fontId="6" fillId="36" borderId="26" xfId="0" applyNumberFormat="1" applyFont="1" applyFill="1" applyBorder="1" applyAlignment="1">
      <alignment horizontal="right" vertical="center"/>
    </xf>
    <xf numFmtId="180" fontId="6" fillId="36" borderId="10" xfId="49" applyNumberFormat="1" applyFont="1" applyFill="1" applyBorder="1" applyAlignment="1">
      <alignment horizontal="right" vertical="center"/>
    </xf>
    <xf numFmtId="180" fontId="6" fillId="36" borderId="44" xfId="49" applyNumberFormat="1" applyFont="1" applyFill="1" applyBorder="1" applyAlignment="1">
      <alignment horizontal="right" vertical="center"/>
    </xf>
    <xf numFmtId="3" fontId="6" fillId="36" borderId="26" xfId="0" applyNumberFormat="1" applyFont="1" applyFill="1" applyBorder="1" applyAlignment="1">
      <alignment vertical="center"/>
    </xf>
    <xf numFmtId="180" fontId="6" fillId="36" borderId="10" xfId="49" applyNumberFormat="1" applyFont="1" applyFill="1" applyBorder="1" applyAlignment="1">
      <alignment vertical="center"/>
    </xf>
    <xf numFmtId="9" fontId="5" fillId="35" borderId="29" xfId="49" applyNumberFormat="1" applyFont="1" applyFill="1" applyBorder="1" applyAlignment="1" applyProtection="1">
      <alignment horizontal="right" vertical="center"/>
      <protection locked="0"/>
    </xf>
    <xf numFmtId="3" fontId="5" fillId="34" borderId="30" xfId="0" applyNumberFormat="1" applyFont="1" applyFill="1" applyBorder="1" applyAlignment="1">
      <alignment horizontal="right" vertical="center"/>
    </xf>
    <xf numFmtId="180" fontId="5" fillId="34" borderId="29" xfId="49" applyNumberFormat="1" applyFont="1" applyFill="1" applyBorder="1" applyAlignment="1">
      <alignment horizontal="right" vertical="center"/>
    </xf>
    <xf numFmtId="3" fontId="5" fillId="34" borderId="29" xfId="49" applyNumberFormat="1" applyFont="1" applyFill="1" applyBorder="1" applyAlignment="1">
      <alignment vertical="center"/>
    </xf>
    <xf numFmtId="180" fontId="5" fillId="34" borderId="45" xfId="49" applyNumberFormat="1" applyFont="1" applyFill="1" applyBorder="1" applyAlignment="1">
      <alignment vertical="center"/>
    </xf>
    <xf numFmtId="0" fontId="24" fillId="0" borderId="3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0" fontId="0" fillId="0" borderId="29" xfId="49" applyNumberFormat="1" applyFont="1" applyBorder="1" applyAlignment="1">
      <alignment vertical="center"/>
    </xf>
    <xf numFmtId="3" fontId="0" fillId="0" borderId="29" xfId="0" applyNumberFormat="1" applyBorder="1" applyAlignment="1">
      <alignment vertical="center"/>
    </xf>
    <xf numFmtId="180" fontId="0" fillId="0" borderId="32" xfId="49" applyNumberFormat="1" applyFont="1" applyBorder="1" applyAlignment="1">
      <alignment vertical="center"/>
    </xf>
    <xf numFmtId="3" fontId="0" fillId="34" borderId="30" xfId="0" applyNumberFormat="1" applyFill="1" applyBorder="1" applyAlignment="1">
      <alignment vertical="center"/>
    </xf>
    <xf numFmtId="3" fontId="0" fillId="34" borderId="29" xfId="0" applyNumberForma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right" vertical="center"/>
    </xf>
    <xf numFmtId="3" fontId="5" fillId="0" borderId="25" xfId="0" applyNumberFormat="1" applyFont="1" applyFill="1" applyBorder="1" applyAlignment="1">
      <alignment horizontal="right" vertical="center"/>
    </xf>
    <xf numFmtId="3" fontId="5" fillId="0" borderId="34" xfId="0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 wrapText="1"/>
    </xf>
    <xf numFmtId="3" fontId="5" fillId="34" borderId="47" xfId="0" applyNumberFormat="1" applyFont="1" applyFill="1" applyBorder="1" applyAlignment="1">
      <alignment vertical="center"/>
    </xf>
    <xf numFmtId="3" fontId="6" fillId="36" borderId="20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3" fontId="6" fillId="36" borderId="17" xfId="0" applyNumberFormat="1" applyFont="1" applyFill="1" applyBorder="1" applyAlignment="1">
      <alignment horizontal="right" vertical="center"/>
    </xf>
    <xf numFmtId="3" fontId="5" fillId="36" borderId="20" xfId="0" applyNumberFormat="1" applyFont="1" applyFill="1" applyBorder="1" applyAlignment="1">
      <alignment horizontal="right" vertical="center"/>
    </xf>
    <xf numFmtId="3" fontId="5" fillId="36" borderId="16" xfId="0" applyNumberFormat="1" applyFont="1" applyFill="1" applyBorder="1" applyAlignment="1">
      <alignment horizontal="right" vertical="center"/>
    </xf>
    <xf numFmtId="3" fontId="5" fillId="36" borderId="17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 horizontal="center" vertical="center"/>
    </xf>
    <xf numFmtId="3" fontId="0" fillId="35" borderId="47" xfId="0" applyNumberFormat="1" applyFont="1" applyFill="1" applyBorder="1" applyAlignment="1" applyProtection="1">
      <alignment vertical="center"/>
      <protection locked="0"/>
    </xf>
    <xf numFmtId="3" fontId="0" fillId="35" borderId="48" xfId="0" applyNumberFormat="1" applyFont="1" applyFill="1" applyBorder="1" applyAlignment="1" applyProtection="1">
      <alignment vertical="center"/>
      <protection locked="0"/>
    </xf>
    <xf numFmtId="3" fontId="0" fillId="35" borderId="16" xfId="0" applyNumberFormat="1" applyFont="1" applyFill="1" applyBorder="1" applyAlignment="1" applyProtection="1">
      <alignment vertical="center"/>
      <protection locked="0"/>
    </xf>
    <xf numFmtId="3" fontId="0" fillId="35" borderId="46" xfId="0" applyNumberFormat="1" applyFont="1" applyFill="1" applyBorder="1" applyAlignment="1" applyProtection="1">
      <alignment vertical="center"/>
      <protection locked="0"/>
    </xf>
    <xf numFmtId="180" fontId="0" fillId="36" borderId="21" xfId="49" applyNumberFormat="1" applyFont="1" applyFill="1" applyBorder="1" applyAlignment="1">
      <alignment vertical="center"/>
    </xf>
    <xf numFmtId="180" fontId="0" fillId="36" borderId="15" xfId="49" applyNumberFormat="1" applyFont="1" applyFill="1" applyBorder="1" applyAlignment="1">
      <alignment vertical="center"/>
    </xf>
    <xf numFmtId="180" fontId="0" fillId="36" borderId="10" xfId="49" applyNumberFormat="1" applyFont="1" applyFill="1" applyBorder="1" applyAlignment="1">
      <alignment vertical="center"/>
    </xf>
    <xf numFmtId="3" fontId="0" fillId="34" borderId="47" xfId="0" applyNumberFormat="1" applyFont="1" applyFill="1" applyBorder="1" applyAlignment="1">
      <alignment vertical="center"/>
    </xf>
    <xf numFmtId="3" fontId="0" fillId="0" borderId="48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>
      <alignment vertical="center"/>
    </xf>
    <xf numFmtId="3" fontId="0" fillId="0" borderId="46" xfId="0" applyNumberFormat="1" applyFont="1" applyFill="1" applyBorder="1" applyAlignment="1">
      <alignment vertical="center"/>
    </xf>
    <xf numFmtId="0" fontId="44" fillId="37" borderId="0" xfId="0" applyFont="1" applyFill="1" applyAlignment="1">
      <alignment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5" fillId="0" borderId="25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3" fontId="6" fillId="36" borderId="21" xfId="0" applyNumberFormat="1" applyFont="1" applyFill="1" applyBorder="1" applyAlignment="1">
      <alignment vertical="center"/>
    </xf>
    <xf numFmtId="3" fontId="6" fillId="36" borderId="15" xfId="0" applyNumberFormat="1" applyFont="1" applyFill="1" applyBorder="1" applyAlignment="1">
      <alignment vertical="center"/>
    </xf>
    <xf numFmtId="3" fontId="6" fillId="36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34" borderId="29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33" borderId="14" xfId="49" applyNumberFormat="1" applyFont="1" applyFill="1" applyBorder="1" applyAlignment="1">
      <alignment horizontal="right" vertical="center"/>
    </xf>
    <xf numFmtId="180" fontId="5" fillId="33" borderId="49" xfId="49" applyNumberFormat="1" applyFont="1" applyFill="1" applyBorder="1" applyAlignment="1">
      <alignment vertical="center"/>
    </xf>
    <xf numFmtId="3" fontId="5" fillId="33" borderId="15" xfId="49" applyNumberFormat="1" applyFont="1" applyFill="1" applyBorder="1" applyAlignment="1">
      <alignment horizontal="right" vertical="center"/>
    </xf>
    <xf numFmtId="180" fontId="5" fillId="33" borderId="43" xfId="49" applyNumberFormat="1" applyFont="1" applyFill="1" applyBorder="1" applyAlignment="1">
      <alignment vertical="center"/>
    </xf>
    <xf numFmtId="9" fontId="5" fillId="34" borderId="29" xfId="49" applyNumberFormat="1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left" vertical="center"/>
    </xf>
    <xf numFmtId="0" fontId="0" fillId="34" borderId="51" xfId="0" applyFont="1" applyFill="1" applyBorder="1" applyAlignment="1">
      <alignment/>
    </xf>
    <xf numFmtId="0" fontId="0" fillId="34" borderId="45" xfId="0" applyFont="1" applyFill="1" applyBorder="1" applyAlignment="1">
      <alignment/>
    </xf>
    <xf numFmtId="0" fontId="47" fillId="33" borderId="52" xfId="0" applyFont="1" applyFill="1" applyBorder="1" applyAlignment="1">
      <alignment horizontal="center" vertical="center" wrapText="1"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34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60" xfId="0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61" xfId="0" applyBorder="1" applyAlignment="1">
      <alignment horizontal="center" vertical="center"/>
    </xf>
    <xf numFmtId="0" fontId="0" fillId="0" borderId="43" xfId="0" applyFont="1" applyBorder="1" applyAlignment="1">
      <alignment/>
    </xf>
    <xf numFmtId="0" fontId="34" fillId="0" borderId="62" xfId="0" applyFont="1" applyBorder="1" applyAlignment="1">
      <alignment horizontal="center" vertical="center" textRotation="90"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65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34" xfId="0" applyFont="1" applyBorder="1" applyAlignment="1">
      <alignment horizontal="left" vertical="center" wrapText="1"/>
    </xf>
    <xf numFmtId="0" fontId="0" fillId="0" borderId="66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67" xfId="0" applyFont="1" applyBorder="1" applyAlignment="1">
      <alignment horizontal="left"/>
    </xf>
    <xf numFmtId="0" fontId="34" fillId="36" borderId="65" xfId="0" applyFont="1" applyFill="1" applyBorder="1" applyAlignment="1">
      <alignment horizontal="left" vertical="center" wrapText="1"/>
    </xf>
    <xf numFmtId="0" fontId="0" fillId="36" borderId="66" xfId="0" applyFont="1" applyFill="1" applyBorder="1" applyAlignment="1">
      <alignment horizontal="left"/>
    </xf>
    <xf numFmtId="0" fontId="0" fillId="36" borderId="67" xfId="0" applyFont="1" applyFill="1" applyBorder="1" applyAlignment="1">
      <alignment horizontal="left"/>
    </xf>
    <xf numFmtId="0" fontId="48" fillId="37" borderId="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9" fontId="5" fillId="35" borderId="14" xfId="49" applyNumberFormat="1" applyFont="1" applyFill="1" applyBorder="1" applyAlignment="1" applyProtection="1">
      <alignment horizontal="right" vertical="center"/>
      <protection locked="0"/>
    </xf>
    <xf numFmtId="9" fontId="5" fillId="35" borderId="15" xfId="49" applyNumberFormat="1" applyFont="1" applyFill="1" applyBorder="1" applyAlignment="1" applyProtection="1">
      <alignment horizontal="right" vertical="center"/>
      <protection locked="0"/>
    </xf>
    <xf numFmtId="0" fontId="6" fillId="0" borderId="28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5" fillId="34" borderId="68" xfId="0" applyFont="1" applyFill="1" applyBorder="1" applyAlignment="1">
      <alignment horizontal="left" vertical="center"/>
    </xf>
    <xf numFmtId="0" fontId="6" fillId="0" borderId="69" xfId="0" applyFont="1" applyBorder="1" applyAlignment="1">
      <alignment horizontal="center" vertical="center" textRotation="90"/>
    </xf>
    <xf numFmtId="0" fontId="6" fillId="0" borderId="70" xfId="0" applyFont="1" applyBorder="1" applyAlignment="1">
      <alignment horizontal="center" vertical="center" textRotation="90"/>
    </xf>
    <xf numFmtId="0" fontId="6" fillId="0" borderId="71" xfId="0" applyFont="1" applyBorder="1" applyAlignment="1">
      <alignment horizontal="center" vertical="center" textRotation="90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28" fillId="33" borderId="35" xfId="0" applyFont="1" applyFill="1" applyBorder="1" applyAlignment="1">
      <alignment horizontal="center" vertical="center" wrapText="1"/>
    </xf>
    <xf numFmtId="0" fontId="28" fillId="33" borderId="21" xfId="0" applyFont="1" applyFill="1" applyBorder="1" applyAlignment="1">
      <alignment horizontal="center" vertical="center" wrapText="1"/>
    </xf>
    <xf numFmtId="0" fontId="28" fillId="33" borderId="33" xfId="0" applyFont="1" applyFill="1" applyBorder="1" applyAlignment="1">
      <alignment horizontal="center" vertical="center" wrapText="1"/>
    </xf>
    <xf numFmtId="0" fontId="28" fillId="33" borderId="66" xfId="0" applyFont="1" applyFill="1" applyBorder="1" applyAlignment="1">
      <alignment horizontal="center" vertical="center" wrapText="1"/>
    </xf>
    <xf numFmtId="0" fontId="28" fillId="33" borderId="23" xfId="0" applyFont="1" applyFill="1" applyBorder="1" applyAlignment="1">
      <alignment horizontal="center" vertical="center" wrapText="1"/>
    </xf>
    <xf numFmtId="0" fontId="28" fillId="33" borderId="72" xfId="0" applyFont="1" applyFill="1" applyBorder="1" applyAlignment="1">
      <alignment horizontal="center" vertical="center" wrapText="1"/>
    </xf>
    <xf numFmtId="0" fontId="28" fillId="33" borderId="34" xfId="0" applyFont="1" applyFill="1" applyBorder="1" applyAlignment="1">
      <alignment horizontal="center" vertical="center" wrapText="1"/>
    </xf>
    <xf numFmtId="0" fontId="28" fillId="33" borderId="19" xfId="0" applyFont="1" applyFill="1" applyBorder="1" applyAlignment="1">
      <alignment horizontal="center" vertical="center" wrapText="1"/>
    </xf>
    <xf numFmtId="0" fontId="28" fillId="33" borderId="31" xfId="0" applyFont="1" applyFill="1" applyBorder="1" applyAlignment="1">
      <alignment horizontal="center" vertical="center" wrapText="1"/>
    </xf>
    <xf numFmtId="9" fontId="5" fillId="0" borderId="14" xfId="49" applyNumberFormat="1" applyFont="1" applyFill="1" applyBorder="1" applyAlignment="1">
      <alignment horizontal="center" vertical="center"/>
    </xf>
    <xf numFmtId="9" fontId="5" fillId="0" borderId="15" xfId="49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7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7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7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34" fillId="0" borderId="24" xfId="0" applyFont="1" applyBorder="1" applyAlignment="1">
      <alignment horizontal="center" vertical="center" textRotation="90"/>
    </xf>
    <xf numFmtId="0" fontId="34" fillId="0" borderId="25" xfId="0" applyFont="1" applyBorder="1" applyAlignment="1">
      <alignment horizontal="center" vertical="center" textRotation="90"/>
    </xf>
    <xf numFmtId="0" fontId="34" fillId="0" borderId="60" xfId="0" applyFont="1" applyBorder="1" applyAlignment="1">
      <alignment horizontal="center" vertical="center" textRotation="90"/>
    </xf>
    <xf numFmtId="0" fontId="34" fillId="0" borderId="75" xfId="0" applyFont="1" applyBorder="1" applyAlignment="1">
      <alignment horizontal="center" vertical="center" textRotation="90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4" fillId="36" borderId="35" xfId="0" applyFont="1" applyFill="1" applyBorder="1" applyAlignment="1">
      <alignment horizontal="left" vertical="center"/>
    </xf>
    <xf numFmtId="0" fontId="34" fillId="36" borderId="25" xfId="0" applyFont="1" applyFill="1" applyBorder="1" applyAlignment="1">
      <alignment horizontal="left" vertical="center"/>
    </xf>
    <xf numFmtId="0" fontId="34" fillId="36" borderId="26" xfId="0" applyFont="1" applyFill="1" applyBorder="1" applyAlignment="1">
      <alignment horizontal="left" vertical="center"/>
    </xf>
    <xf numFmtId="0" fontId="0" fillId="34" borderId="30" xfId="0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0" fontId="0" fillId="34" borderId="32" xfId="0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21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3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52" xfId="0" applyFont="1" applyFill="1" applyBorder="1" applyAlignment="1">
      <alignment horizontal="center" vertical="top" wrapText="1"/>
    </xf>
    <xf numFmtId="0" fontId="34" fillId="0" borderId="53" xfId="0" applyFont="1" applyFill="1" applyBorder="1" applyAlignment="1">
      <alignment horizontal="center" vertical="top" wrapText="1"/>
    </xf>
    <xf numFmtId="0" fontId="34" fillId="0" borderId="54" xfId="0" applyFont="1" applyFill="1" applyBorder="1" applyAlignment="1">
      <alignment horizontal="center" vertical="top" wrapText="1"/>
    </xf>
    <xf numFmtId="0" fontId="34" fillId="0" borderId="38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55" xfId="0" applyFont="1" applyFill="1" applyBorder="1" applyAlignment="1">
      <alignment horizontal="center" vertical="top" wrapText="1"/>
    </xf>
    <xf numFmtId="0" fontId="34" fillId="0" borderId="39" xfId="0" applyFont="1" applyFill="1" applyBorder="1" applyAlignment="1">
      <alignment horizontal="center" vertical="top" wrapText="1"/>
    </xf>
    <xf numFmtId="0" fontId="34" fillId="0" borderId="76" xfId="0" applyFont="1" applyFill="1" applyBorder="1" applyAlignment="1">
      <alignment horizontal="center" vertical="top" wrapText="1"/>
    </xf>
    <xf numFmtId="0" fontId="34" fillId="0" borderId="49" xfId="0" applyFont="1" applyFill="1" applyBorder="1" applyAlignment="1">
      <alignment horizontal="center" vertical="top" wrapText="1"/>
    </xf>
    <xf numFmtId="0" fontId="34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/>
    </xf>
    <xf numFmtId="0" fontId="34" fillId="33" borderId="25" xfId="0" applyFont="1" applyFill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top" wrapText="1"/>
    </xf>
    <xf numFmtId="0" fontId="0" fillId="0" borderId="53" xfId="0" applyFill="1" applyBorder="1" applyAlignment="1">
      <alignment horizontal="center" vertical="top" wrapText="1"/>
    </xf>
    <xf numFmtId="0" fontId="0" fillId="0" borderId="54" xfId="0" applyFill="1" applyBorder="1" applyAlignment="1">
      <alignment horizontal="center" vertical="top" wrapText="1"/>
    </xf>
    <xf numFmtId="0" fontId="0" fillId="0" borderId="38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55" xfId="0" applyFill="1" applyBorder="1" applyAlignment="1">
      <alignment horizontal="center" vertical="top" wrapText="1"/>
    </xf>
    <xf numFmtId="0" fontId="0" fillId="0" borderId="39" xfId="0" applyFill="1" applyBorder="1" applyAlignment="1">
      <alignment horizontal="center" vertical="top" wrapText="1"/>
    </xf>
    <xf numFmtId="0" fontId="0" fillId="0" borderId="76" xfId="0" applyFill="1" applyBorder="1" applyAlignment="1">
      <alignment horizontal="center" vertical="top" wrapText="1"/>
    </xf>
    <xf numFmtId="0" fontId="0" fillId="0" borderId="49" xfId="0" applyFill="1" applyBorder="1" applyAlignment="1">
      <alignment horizontal="center" vertical="top" wrapText="1"/>
    </xf>
    <xf numFmtId="0" fontId="0" fillId="0" borderId="3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3" fontId="44" fillId="33" borderId="15" xfId="49" applyNumberFormat="1" applyFont="1" applyFill="1" applyBorder="1" applyAlignment="1">
      <alignment horizontal="right" vertical="center"/>
    </xf>
    <xf numFmtId="0" fontId="44" fillId="0" borderId="6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9" fontId="44" fillId="36" borderId="77" xfId="49" applyNumberFormat="1" applyFont="1" applyFill="1" applyBorder="1" applyAlignment="1" applyProtection="1">
      <alignment horizontal="center" vertical="center" wrapText="1"/>
      <protection locked="0"/>
    </xf>
    <xf numFmtId="9" fontId="44" fillId="36" borderId="53" xfId="49" applyNumberFormat="1" applyFont="1" applyFill="1" applyBorder="1" applyAlignment="1" applyProtection="1">
      <alignment horizontal="center" vertical="center"/>
      <protection locked="0"/>
    </xf>
    <xf numFmtId="9" fontId="44" fillId="36" borderId="78" xfId="49" applyNumberFormat="1" applyFont="1" applyFill="1" applyBorder="1" applyAlignment="1" applyProtection="1">
      <alignment horizontal="center" vertical="center"/>
      <protection locked="0"/>
    </xf>
    <xf numFmtId="9" fontId="44" fillId="36" borderId="72" xfId="49" applyNumberFormat="1" applyFont="1" applyFill="1" applyBorder="1" applyAlignment="1" applyProtection="1">
      <alignment horizontal="center" vertical="center"/>
      <protection locked="0"/>
    </xf>
    <xf numFmtId="9" fontId="44" fillId="36" borderId="0" xfId="49" applyNumberFormat="1" applyFont="1" applyFill="1" applyBorder="1" applyAlignment="1" applyProtection="1">
      <alignment horizontal="center" vertical="center"/>
      <protection locked="0"/>
    </xf>
    <xf numFmtId="9" fontId="44" fillId="36" borderId="79" xfId="49" applyNumberFormat="1" applyFont="1" applyFill="1" applyBorder="1" applyAlignment="1" applyProtection="1">
      <alignment horizontal="center" vertical="center"/>
      <protection locked="0"/>
    </xf>
    <xf numFmtId="9" fontId="44" fillId="36" borderId="80" xfId="49" applyNumberFormat="1" applyFont="1" applyFill="1" applyBorder="1" applyAlignment="1" applyProtection="1">
      <alignment horizontal="center" vertical="center"/>
      <protection locked="0"/>
    </xf>
    <xf numFmtId="9" fontId="44" fillId="36" borderId="56" xfId="49" applyNumberFormat="1" applyFont="1" applyFill="1" applyBorder="1" applyAlignment="1" applyProtection="1">
      <alignment horizontal="center" vertical="center"/>
      <protection locked="0"/>
    </xf>
    <xf numFmtId="9" fontId="44" fillId="36" borderId="81" xfId="49" applyNumberFormat="1" applyFont="1" applyFill="1" applyBorder="1" applyAlignment="1" applyProtection="1">
      <alignment horizontal="center" vertical="center"/>
      <protection locked="0"/>
    </xf>
    <xf numFmtId="0" fontId="44" fillId="0" borderId="28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 wrapText="1"/>
    </xf>
    <xf numFmtId="9" fontId="44" fillId="34" borderId="29" xfId="49" applyNumberFormat="1" applyFont="1" applyFill="1" applyBorder="1" applyAlignment="1" applyProtection="1">
      <alignment horizontal="center" vertical="center"/>
      <protection locked="0"/>
    </xf>
    <xf numFmtId="9" fontId="44" fillId="0" borderId="14" xfId="49" applyNumberFormat="1" applyFont="1" applyFill="1" applyBorder="1" applyAlignment="1" applyProtection="1">
      <alignment horizontal="center" vertical="center"/>
      <protection locked="0"/>
    </xf>
    <xf numFmtId="9" fontId="44" fillId="0" borderId="15" xfId="49" applyNumberFormat="1" applyFont="1" applyFill="1" applyBorder="1" applyAlignment="1" applyProtection="1">
      <alignment horizontal="center" vertical="center"/>
      <protection locked="0"/>
    </xf>
    <xf numFmtId="180" fontId="44" fillId="34" borderId="45" xfId="49" applyNumberFormat="1" applyFont="1" applyFill="1" applyBorder="1" applyAlignment="1">
      <alignment vertical="center"/>
    </xf>
    <xf numFmtId="180" fontId="44" fillId="33" borderId="49" xfId="49" applyNumberFormat="1" applyFont="1" applyFill="1" applyBorder="1" applyAlignment="1">
      <alignment vertical="center"/>
    </xf>
    <xf numFmtId="180" fontId="44" fillId="33" borderId="43" xfId="49" applyNumberFormat="1" applyFont="1" applyFill="1" applyBorder="1" applyAlignment="1">
      <alignment vertical="center"/>
    </xf>
    <xf numFmtId="180" fontId="50" fillId="36" borderId="42" xfId="49" applyNumberFormat="1" applyFont="1" applyFill="1" applyBorder="1" applyAlignment="1">
      <alignment horizontal="right" vertical="center"/>
    </xf>
    <xf numFmtId="180" fontId="50" fillId="36" borderId="43" xfId="49" applyNumberFormat="1" applyFont="1" applyFill="1" applyBorder="1" applyAlignment="1">
      <alignment horizontal="right" vertical="center"/>
    </xf>
    <xf numFmtId="180" fontId="50" fillId="36" borderId="44" xfId="49" applyNumberFormat="1" applyFont="1" applyFill="1" applyBorder="1" applyAlignment="1">
      <alignment horizontal="right" vertical="center"/>
    </xf>
    <xf numFmtId="0" fontId="50" fillId="0" borderId="28" xfId="0" applyFont="1" applyFill="1" applyBorder="1" applyAlignment="1">
      <alignment horizontal="center" vertical="center"/>
    </xf>
    <xf numFmtId="0" fontId="50" fillId="0" borderId="4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3</xdr:col>
      <xdr:colOff>742950</xdr:colOff>
      <xdr:row>33</xdr:row>
      <xdr:rowOff>114300</xdr:rowOff>
    </xdr:to>
    <xdr:pic>
      <xdr:nvPicPr>
        <xdr:cNvPr id="1" name="Picture 3" descr="logo4C _rgbcopy.jpg"/>
        <xdr:cNvPicPr preferRelativeResize="1">
          <a:picLocks noChangeAspect="1"/>
        </xdr:cNvPicPr>
      </xdr:nvPicPr>
      <xdr:blipFill>
        <a:blip r:embed="rId1"/>
        <a:srcRect l="9486" t="13674" r="9872" b="14103"/>
        <a:stretch>
          <a:fillRect/>
        </a:stretch>
      </xdr:blipFill>
      <xdr:spPr>
        <a:xfrm>
          <a:off x="381000" y="6762750"/>
          <a:ext cx="2171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28</xdr:row>
      <xdr:rowOff>0</xdr:rowOff>
    </xdr:from>
    <xdr:to>
      <xdr:col>15</xdr:col>
      <xdr:colOff>504825</xdr:colOff>
      <xdr:row>33</xdr:row>
      <xdr:rowOff>114300</xdr:rowOff>
    </xdr:to>
    <xdr:pic>
      <xdr:nvPicPr>
        <xdr:cNvPr id="2" name="Picture 4" descr="Copyright Disclaim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6762750"/>
          <a:ext cx="7448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28</xdr:row>
      <xdr:rowOff>0</xdr:rowOff>
    </xdr:from>
    <xdr:to>
      <xdr:col>3</xdr:col>
      <xdr:colOff>752475</xdr:colOff>
      <xdr:row>33</xdr:row>
      <xdr:rowOff>114300</xdr:rowOff>
    </xdr:to>
    <xdr:pic>
      <xdr:nvPicPr>
        <xdr:cNvPr id="1" name="Picture 1" descr="logo4C _rgbcopy.jpg"/>
        <xdr:cNvPicPr preferRelativeResize="1">
          <a:picLocks noChangeAspect="1"/>
        </xdr:cNvPicPr>
      </xdr:nvPicPr>
      <xdr:blipFill>
        <a:blip r:embed="rId1"/>
        <a:srcRect l="9486" t="13674" r="9872" b="14103"/>
        <a:stretch>
          <a:fillRect/>
        </a:stretch>
      </xdr:blipFill>
      <xdr:spPr>
        <a:xfrm>
          <a:off x="381000" y="7077075"/>
          <a:ext cx="2162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28</xdr:row>
      <xdr:rowOff>0</xdr:rowOff>
    </xdr:from>
    <xdr:to>
      <xdr:col>17</xdr:col>
      <xdr:colOff>0</xdr:colOff>
      <xdr:row>33</xdr:row>
      <xdr:rowOff>114300</xdr:rowOff>
    </xdr:to>
    <xdr:pic>
      <xdr:nvPicPr>
        <xdr:cNvPr id="2" name="Picture 2" descr="Copyright Disclaim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7077075"/>
          <a:ext cx="7429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3</xdr:col>
      <xdr:colOff>733425</xdr:colOff>
      <xdr:row>32</xdr:row>
      <xdr:rowOff>123825</xdr:rowOff>
    </xdr:to>
    <xdr:pic>
      <xdr:nvPicPr>
        <xdr:cNvPr id="1" name="Picture 1" descr="logo4C _rgbcopy.jpg"/>
        <xdr:cNvPicPr preferRelativeResize="1">
          <a:picLocks noChangeAspect="1"/>
        </xdr:cNvPicPr>
      </xdr:nvPicPr>
      <xdr:blipFill>
        <a:blip r:embed="rId1"/>
        <a:srcRect l="9486" t="13674" r="9872" b="14103"/>
        <a:stretch>
          <a:fillRect/>
        </a:stretch>
      </xdr:blipFill>
      <xdr:spPr>
        <a:xfrm>
          <a:off x="381000" y="6477000"/>
          <a:ext cx="2171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857250</xdr:colOff>
      <xdr:row>27</xdr:row>
      <xdr:rowOff>0</xdr:rowOff>
    </xdr:from>
    <xdr:to>
      <xdr:col>14</xdr:col>
      <xdr:colOff>1038225</xdr:colOff>
      <xdr:row>32</xdr:row>
      <xdr:rowOff>123825</xdr:rowOff>
    </xdr:to>
    <xdr:pic>
      <xdr:nvPicPr>
        <xdr:cNvPr id="2" name="Picture 3" descr="Copyright Disclaim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6477000"/>
          <a:ext cx="7467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3</xdr:col>
      <xdr:colOff>733425</xdr:colOff>
      <xdr:row>32</xdr:row>
      <xdr:rowOff>114300</xdr:rowOff>
    </xdr:to>
    <xdr:pic>
      <xdr:nvPicPr>
        <xdr:cNvPr id="1" name="Picture 3" descr="logo4C _rgbcopy.jpg"/>
        <xdr:cNvPicPr preferRelativeResize="1">
          <a:picLocks noChangeAspect="1"/>
        </xdr:cNvPicPr>
      </xdr:nvPicPr>
      <xdr:blipFill>
        <a:blip r:embed="rId1"/>
        <a:srcRect l="9486" t="13674" r="9872" b="14103"/>
        <a:stretch>
          <a:fillRect/>
        </a:stretch>
      </xdr:blipFill>
      <xdr:spPr>
        <a:xfrm>
          <a:off x="381000" y="6505575"/>
          <a:ext cx="2171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27</xdr:row>
      <xdr:rowOff>0</xdr:rowOff>
    </xdr:from>
    <xdr:to>
      <xdr:col>15</xdr:col>
      <xdr:colOff>0</xdr:colOff>
      <xdr:row>32</xdr:row>
      <xdr:rowOff>114300</xdr:rowOff>
    </xdr:to>
    <xdr:pic>
      <xdr:nvPicPr>
        <xdr:cNvPr id="2" name="Picture 4" descr="Copyright Disclaim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81300" y="6505575"/>
          <a:ext cx="74676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9"/>
  <sheetViews>
    <sheetView zoomScale="80" zoomScaleNormal="80" zoomScalePageLayoutView="0" workbookViewId="0" topLeftCell="A1">
      <selection activeCell="F39" sqref="F39"/>
    </sheetView>
  </sheetViews>
  <sheetFormatPr defaultColWidth="9.140625" defaultRowHeight="15"/>
  <cols>
    <col min="1" max="1" width="5.7109375" style="88" customWidth="1"/>
    <col min="2" max="2" width="7.140625" style="88" customWidth="1"/>
    <col min="3" max="4" width="14.28125" style="88" customWidth="1"/>
    <col min="5" max="6" width="8.57421875" style="88" customWidth="1"/>
    <col min="7" max="10" width="10.00390625" style="88" customWidth="1"/>
    <col min="11" max="12" width="8.57421875" style="88" customWidth="1"/>
    <col min="13" max="16" width="10.00390625" style="88" customWidth="1"/>
    <col min="17" max="18" width="8.57421875" style="88" customWidth="1"/>
    <col min="19" max="22" width="10.00390625" style="88" customWidth="1"/>
    <col min="23" max="24" width="8.57421875" style="88" customWidth="1"/>
    <col min="25" max="28" width="10.00390625" style="88" customWidth="1"/>
    <col min="29" max="16384" width="9.140625" style="88" customWidth="1"/>
  </cols>
  <sheetData>
    <row r="1" spans="2:28" ht="22.5" customHeight="1" thickBot="1"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206"/>
      <c r="X1" s="206"/>
      <c r="Y1" s="206"/>
      <c r="Z1" s="206"/>
      <c r="AA1" s="206"/>
      <c r="AB1" s="206"/>
    </row>
    <row r="2" spans="2:28" ht="22.5" customHeight="1">
      <c r="B2" s="177" t="s">
        <v>31</v>
      </c>
      <c r="C2" s="178"/>
      <c r="D2" s="179"/>
      <c r="E2" s="186" t="s">
        <v>23</v>
      </c>
      <c r="F2" s="208"/>
      <c r="G2" s="208"/>
      <c r="H2" s="208"/>
      <c r="I2" s="208"/>
      <c r="J2" s="209"/>
      <c r="K2" s="186" t="s">
        <v>24</v>
      </c>
      <c r="L2" s="187"/>
      <c r="M2" s="187"/>
      <c r="N2" s="187"/>
      <c r="O2" s="187"/>
      <c r="P2" s="188"/>
      <c r="Q2" s="186" t="s">
        <v>25</v>
      </c>
      <c r="R2" s="187"/>
      <c r="S2" s="187"/>
      <c r="T2" s="187"/>
      <c r="U2" s="187"/>
      <c r="V2" s="188"/>
      <c r="W2" s="186" t="s">
        <v>3</v>
      </c>
      <c r="X2" s="187"/>
      <c r="Y2" s="187"/>
      <c r="Z2" s="187"/>
      <c r="AA2" s="187"/>
      <c r="AB2" s="188"/>
    </row>
    <row r="3" spans="2:28" ht="22.5" customHeight="1">
      <c r="B3" s="180"/>
      <c r="C3" s="181"/>
      <c r="D3" s="182"/>
      <c r="E3" s="189" t="s">
        <v>16</v>
      </c>
      <c r="F3" s="190"/>
      <c r="G3" s="207" t="s">
        <v>29</v>
      </c>
      <c r="H3" s="190"/>
      <c r="I3" s="191" t="s">
        <v>30</v>
      </c>
      <c r="J3" s="192"/>
      <c r="K3" s="189" t="s">
        <v>16</v>
      </c>
      <c r="L3" s="190"/>
      <c r="M3" s="207" t="s">
        <v>29</v>
      </c>
      <c r="N3" s="190"/>
      <c r="O3" s="191" t="s">
        <v>30</v>
      </c>
      <c r="P3" s="192"/>
      <c r="Q3" s="189" t="s">
        <v>16</v>
      </c>
      <c r="R3" s="190"/>
      <c r="S3" s="207" t="s">
        <v>29</v>
      </c>
      <c r="T3" s="190"/>
      <c r="U3" s="191" t="s">
        <v>30</v>
      </c>
      <c r="V3" s="192"/>
      <c r="W3" s="189" t="s">
        <v>16</v>
      </c>
      <c r="X3" s="190"/>
      <c r="Y3" s="207" t="s">
        <v>29</v>
      </c>
      <c r="Z3" s="190"/>
      <c r="AA3" s="191" t="s">
        <v>30</v>
      </c>
      <c r="AB3" s="192"/>
    </row>
    <row r="4" spans="2:28" ht="22.5" customHeight="1" thickBot="1">
      <c r="B4" s="183"/>
      <c r="C4" s="184"/>
      <c r="D4" s="185"/>
      <c r="E4" s="48" t="s">
        <v>6</v>
      </c>
      <c r="F4" s="49" t="s">
        <v>7</v>
      </c>
      <c r="G4" s="49" t="s">
        <v>6</v>
      </c>
      <c r="H4" s="49" t="s">
        <v>7</v>
      </c>
      <c r="I4" s="142" t="s">
        <v>6</v>
      </c>
      <c r="J4" s="50" t="s">
        <v>7</v>
      </c>
      <c r="K4" s="48" t="s">
        <v>6</v>
      </c>
      <c r="L4" s="49" t="s">
        <v>7</v>
      </c>
      <c r="M4" s="49" t="s">
        <v>6</v>
      </c>
      <c r="N4" s="49" t="s">
        <v>7</v>
      </c>
      <c r="O4" s="142" t="s">
        <v>6</v>
      </c>
      <c r="P4" s="50" t="s">
        <v>7</v>
      </c>
      <c r="Q4" s="48" t="s">
        <v>6</v>
      </c>
      <c r="R4" s="49" t="s">
        <v>7</v>
      </c>
      <c r="S4" s="49" t="s">
        <v>6</v>
      </c>
      <c r="T4" s="49" t="s">
        <v>7</v>
      </c>
      <c r="U4" s="142" t="s">
        <v>6</v>
      </c>
      <c r="V4" s="50" t="s">
        <v>7</v>
      </c>
      <c r="W4" s="48" t="s">
        <v>6</v>
      </c>
      <c r="X4" s="49" t="s">
        <v>7</v>
      </c>
      <c r="Y4" s="164" t="s">
        <v>6</v>
      </c>
      <c r="Z4" s="49" t="s">
        <v>7</v>
      </c>
      <c r="AA4" s="142" t="s">
        <v>6</v>
      </c>
      <c r="AB4" s="50" t="s">
        <v>7</v>
      </c>
    </row>
    <row r="5" spans="2:28" ht="18.75" customHeight="1" thickBot="1">
      <c r="B5" s="174" t="s">
        <v>5</v>
      </c>
      <c r="C5" s="175"/>
      <c r="D5" s="176"/>
      <c r="E5" s="51">
        <v>8758</v>
      </c>
      <c r="F5" s="45">
        <f aca="true" t="shared" si="0" ref="F5:F26">E5/$W5</f>
        <v>0.7844858473665353</v>
      </c>
      <c r="G5" s="63"/>
      <c r="H5" s="45">
        <f>G5/E5</f>
        <v>0</v>
      </c>
      <c r="I5" s="143"/>
      <c r="J5" s="52">
        <f>I5/E5</f>
        <v>0</v>
      </c>
      <c r="K5" s="51">
        <v>1809</v>
      </c>
      <c r="L5" s="45">
        <f aca="true" t="shared" si="1" ref="L5:L26">K5/$W5</f>
        <v>0.16203869580795413</v>
      </c>
      <c r="M5" s="63"/>
      <c r="N5" s="45">
        <f>M5/K5</f>
        <v>0</v>
      </c>
      <c r="O5" s="143"/>
      <c r="P5" s="52">
        <f>O5/K5</f>
        <v>0</v>
      </c>
      <c r="Q5" s="51">
        <v>597</v>
      </c>
      <c r="R5" s="45">
        <f aca="true" t="shared" si="2" ref="R5:R26">Q5/$W5</f>
        <v>0.05347545682551057</v>
      </c>
      <c r="S5" s="63"/>
      <c r="T5" s="45">
        <f aca="true" t="shared" si="3" ref="T5:T26">S5/Q5</f>
        <v>0</v>
      </c>
      <c r="U5" s="143"/>
      <c r="V5" s="52">
        <f>U5/Q5</f>
        <v>0</v>
      </c>
      <c r="W5" s="53">
        <f aca="true" t="shared" si="4" ref="W5:W26">SUM(E5,K5,Q5)</f>
        <v>11164</v>
      </c>
      <c r="X5" s="45">
        <v>1</v>
      </c>
      <c r="Y5" s="165">
        <f>SUM(G5,M5,S5)</f>
        <v>0</v>
      </c>
      <c r="Z5" s="45">
        <f aca="true" t="shared" si="5" ref="Z5:Z26">Y5/W5</f>
        <v>0</v>
      </c>
      <c r="AA5" s="150">
        <f>SUM(I5,O5,U5)</f>
        <v>0</v>
      </c>
      <c r="AB5" s="52">
        <f>AA5/W5</f>
        <v>0</v>
      </c>
    </row>
    <row r="6" spans="2:28" ht="18.75" customHeight="1">
      <c r="B6" s="193" t="s">
        <v>4</v>
      </c>
      <c r="C6" s="196" t="s">
        <v>8</v>
      </c>
      <c r="D6" s="54" t="s">
        <v>0</v>
      </c>
      <c r="E6" s="156">
        <v>3845</v>
      </c>
      <c r="F6" s="5">
        <f t="shared" si="0"/>
        <v>0.6640759930915371</v>
      </c>
      <c r="G6" s="55"/>
      <c r="H6" s="5">
        <f aca="true" t="shared" si="6" ref="H6:H26">G6/E6</f>
        <v>0</v>
      </c>
      <c r="I6" s="144"/>
      <c r="J6" s="7">
        <f aca="true" t="shared" si="7" ref="J6:J26">I6/E6</f>
        <v>0</v>
      </c>
      <c r="K6" s="158">
        <v>1367</v>
      </c>
      <c r="L6" s="5">
        <f t="shared" si="1"/>
        <v>0.23609671848013816</v>
      </c>
      <c r="M6" s="55"/>
      <c r="N6" s="5">
        <f aca="true" t="shared" si="8" ref="N6:N26">M6/K6</f>
        <v>0</v>
      </c>
      <c r="O6" s="144"/>
      <c r="P6" s="7">
        <f aca="true" t="shared" si="9" ref="P6:P26">O6/K6</f>
        <v>0</v>
      </c>
      <c r="Q6" s="160">
        <v>578</v>
      </c>
      <c r="R6" s="5">
        <f t="shared" si="2"/>
        <v>0.0998272884283247</v>
      </c>
      <c r="S6" s="55"/>
      <c r="T6" s="5">
        <f t="shared" si="3"/>
        <v>0</v>
      </c>
      <c r="U6" s="144"/>
      <c r="V6" s="7">
        <f aca="true" t="shared" si="10" ref="V6:V26">U6/Q6</f>
        <v>0</v>
      </c>
      <c r="W6" s="56">
        <f t="shared" si="4"/>
        <v>5790</v>
      </c>
      <c r="X6" s="5">
        <v>1</v>
      </c>
      <c r="Y6" s="166">
        <f aca="true" t="shared" si="11" ref="Y6:Y23">SUM(G6,M6,S6)</f>
        <v>0</v>
      </c>
      <c r="Z6" s="5">
        <f t="shared" si="5"/>
        <v>0</v>
      </c>
      <c r="AA6" s="151">
        <f aca="true" t="shared" si="12" ref="AA6:AA26">SUM(I6,O6,U6)</f>
        <v>0</v>
      </c>
      <c r="AB6" s="7">
        <f aca="true" t="shared" si="13" ref="AB6:AB26">AA6/W6</f>
        <v>0</v>
      </c>
    </row>
    <row r="7" spans="2:28" ht="18.75" customHeight="1">
      <c r="B7" s="194"/>
      <c r="C7" s="197"/>
      <c r="D7" s="57" t="s">
        <v>1</v>
      </c>
      <c r="E7" s="155">
        <v>535</v>
      </c>
      <c r="F7" s="6">
        <f t="shared" si="0"/>
        <v>0.38880813953488375</v>
      </c>
      <c r="G7" s="58"/>
      <c r="H7" s="6">
        <f t="shared" si="6"/>
        <v>0</v>
      </c>
      <c r="I7" s="145"/>
      <c r="J7" s="8">
        <f t="shared" si="7"/>
        <v>0</v>
      </c>
      <c r="K7" s="157">
        <v>651</v>
      </c>
      <c r="L7" s="6">
        <f t="shared" si="1"/>
        <v>0.4731104651162791</v>
      </c>
      <c r="M7" s="58"/>
      <c r="N7" s="6">
        <f t="shared" si="8"/>
        <v>0</v>
      </c>
      <c r="O7" s="145"/>
      <c r="P7" s="8">
        <f t="shared" si="9"/>
        <v>0</v>
      </c>
      <c r="Q7" s="159">
        <v>190</v>
      </c>
      <c r="R7" s="6">
        <f t="shared" si="2"/>
        <v>0.1380813953488372</v>
      </c>
      <c r="S7" s="58"/>
      <c r="T7" s="6">
        <f t="shared" si="3"/>
        <v>0</v>
      </c>
      <c r="U7" s="145"/>
      <c r="V7" s="8">
        <f t="shared" si="10"/>
        <v>0</v>
      </c>
      <c r="W7" s="59">
        <f t="shared" si="4"/>
        <v>1376</v>
      </c>
      <c r="X7" s="6">
        <v>1</v>
      </c>
      <c r="Y7" s="167">
        <f t="shared" si="11"/>
        <v>0</v>
      </c>
      <c r="Z7" s="6">
        <f t="shared" si="5"/>
        <v>0</v>
      </c>
      <c r="AA7" s="152">
        <f t="shared" si="12"/>
        <v>0</v>
      </c>
      <c r="AB7" s="8">
        <f t="shared" si="13"/>
        <v>0</v>
      </c>
    </row>
    <row r="8" spans="2:28" ht="18.75" customHeight="1">
      <c r="B8" s="194"/>
      <c r="C8" s="198"/>
      <c r="D8" s="57" t="s">
        <v>2</v>
      </c>
      <c r="E8" s="155">
        <v>20</v>
      </c>
      <c r="F8" s="6">
        <f t="shared" si="0"/>
        <v>0.18691588785046728</v>
      </c>
      <c r="G8" s="58"/>
      <c r="H8" s="6">
        <f t="shared" si="6"/>
        <v>0</v>
      </c>
      <c r="I8" s="145"/>
      <c r="J8" s="8">
        <f t="shared" si="7"/>
        <v>0</v>
      </c>
      <c r="K8" s="157">
        <v>69</v>
      </c>
      <c r="L8" s="6">
        <f t="shared" si="1"/>
        <v>0.6448598130841121</v>
      </c>
      <c r="M8" s="58"/>
      <c r="N8" s="6">
        <f t="shared" si="8"/>
        <v>0</v>
      </c>
      <c r="O8" s="145"/>
      <c r="P8" s="8">
        <f t="shared" si="9"/>
        <v>0</v>
      </c>
      <c r="Q8" s="159">
        <v>18</v>
      </c>
      <c r="R8" s="6">
        <f t="shared" si="2"/>
        <v>0.16822429906542055</v>
      </c>
      <c r="S8" s="58"/>
      <c r="T8" s="6">
        <f t="shared" si="3"/>
        <v>0</v>
      </c>
      <c r="U8" s="145"/>
      <c r="V8" s="8">
        <f t="shared" si="10"/>
        <v>0</v>
      </c>
      <c r="W8" s="59">
        <f t="shared" si="4"/>
        <v>107</v>
      </c>
      <c r="X8" s="6">
        <v>1</v>
      </c>
      <c r="Y8" s="167">
        <f t="shared" si="11"/>
        <v>0</v>
      </c>
      <c r="Z8" s="6">
        <f t="shared" si="5"/>
        <v>0</v>
      </c>
      <c r="AA8" s="152">
        <f t="shared" si="12"/>
        <v>0</v>
      </c>
      <c r="AB8" s="8">
        <f t="shared" si="13"/>
        <v>0</v>
      </c>
    </row>
    <row r="9" spans="2:28" ht="18.75" customHeight="1">
      <c r="B9" s="194"/>
      <c r="C9" s="199" t="s">
        <v>9</v>
      </c>
      <c r="D9" s="57" t="s">
        <v>0</v>
      </c>
      <c r="E9" s="155">
        <v>107</v>
      </c>
      <c r="F9" s="6">
        <f t="shared" si="0"/>
        <v>0.4099616858237548</v>
      </c>
      <c r="G9" s="58"/>
      <c r="H9" s="6">
        <f t="shared" si="6"/>
        <v>0</v>
      </c>
      <c r="I9" s="145"/>
      <c r="J9" s="8">
        <f t="shared" si="7"/>
        <v>0</v>
      </c>
      <c r="K9" s="157">
        <v>68</v>
      </c>
      <c r="L9" s="6">
        <f t="shared" si="1"/>
        <v>0.26053639846743293</v>
      </c>
      <c r="M9" s="58"/>
      <c r="N9" s="6">
        <f t="shared" si="8"/>
        <v>0</v>
      </c>
      <c r="O9" s="145"/>
      <c r="P9" s="8">
        <f t="shared" si="9"/>
        <v>0</v>
      </c>
      <c r="Q9" s="159">
        <v>86</v>
      </c>
      <c r="R9" s="6">
        <f t="shared" si="2"/>
        <v>0.32950191570881227</v>
      </c>
      <c r="S9" s="58"/>
      <c r="T9" s="6">
        <f t="shared" si="3"/>
        <v>0</v>
      </c>
      <c r="U9" s="145"/>
      <c r="V9" s="8">
        <f t="shared" si="10"/>
        <v>0</v>
      </c>
      <c r="W9" s="59">
        <f t="shared" si="4"/>
        <v>261</v>
      </c>
      <c r="X9" s="6">
        <v>1</v>
      </c>
      <c r="Y9" s="167">
        <f t="shared" si="11"/>
        <v>0</v>
      </c>
      <c r="Z9" s="6">
        <f t="shared" si="5"/>
        <v>0</v>
      </c>
      <c r="AA9" s="152">
        <f t="shared" si="12"/>
        <v>0</v>
      </c>
      <c r="AB9" s="8">
        <f t="shared" si="13"/>
        <v>0</v>
      </c>
    </row>
    <row r="10" spans="2:28" ht="18.75" customHeight="1">
      <c r="B10" s="194"/>
      <c r="C10" s="200"/>
      <c r="D10" s="57" t="s">
        <v>1</v>
      </c>
      <c r="E10" s="155">
        <v>14</v>
      </c>
      <c r="F10" s="6">
        <f t="shared" si="0"/>
        <v>0.14736842105263157</v>
      </c>
      <c r="G10" s="58"/>
      <c r="H10" s="6">
        <f t="shared" si="6"/>
        <v>0</v>
      </c>
      <c r="I10" s="145"/>
      <c r="J10" s="8">
        <f t="shared" si="7"/>
        <v>0</v>
      </c>
      <c r="K10" s="157">
        <v>23</v>
      </c>
      <c r="L10" s="6">
        <f t="shared" si="1"/>
        <v>0.24210526315789474</v>
      </c>
      <c r="M10" s="58"/>
      <c r="N10" s="6">
        <f t="shared" si="8"/>
        <v>0</v>
      </c>
      <c r="O10" s="145"/>
      <c r="P10" s="8">
        <f t="shared" si="9"/>
        <v>0</v>
      </c>
      <c r="Q10" s="159">
        <v>58</v>
      </c>
      <c r="R10" s="6">
        <f t="shared" si="2"/>
        <v>0.6105263157894737</v>
      </c>
      <c r="S10" s="58"/>
      <c r="T10" s="6">
        <f t="shared" si="3"/>
        <v>0</v>
      </c>
      <c r="U10" s="145"/>
      <c r="V10" s="8">
        <f t="shared" si="10"/>
        <v>0</v>
      </c>
      <c r="W10" s="59">
        <f t="shared" si="4"/>
        <v>95</v>
      </c>
      <c r="X10" s="6">
        <v>1</v>
      </c>
      <c r="Y10" s="167">
        <f t="shared" si="11"/>
        <v>0</v>
      </c>
      <c r="Z10" s="6">
        <f t="shared" si="5"/>
        <v>0</v>
      </c>
      <c r="AA10" s="152">
        <f t="shared" si="12"/>
        <v>0</v>
      </c>
      <c r="AB10" s="8">
        <f t="shared" si="13"/>
        <v>0</v>
      </c>
    </row>
    <row r="11" spans="2:28" ht="18.75" customHeight="1">
      <c r="B11" s="194"/>
      <c r="C11" s="201"/>
      <c r="D11" s="57" t="s">
        <v>2</v>
      </c>
      <c r="E11" s="155">
        <v>1</v>
      </c>
      <c r="F11" s="6">
        <f t="shared" si="0"/>
        <v>0.16666666666666666</v>
      </c>
      <c r="G11" s="58"/>
      <c r="H11" s="6">
        <f t="shared" si="6"/>
        <v>0</v>
      </c>
      <c r="I11" s="145"/>
      <c r="J11" s="8">
        <f t="shared" si="7"/>
        <v>0</v>
      </c>
      <c r="K11" s="157">
        <v>2</v>
      </c>
      <c r="L11" s="6">
        <f t="shared" si="1"/>
        <v>0.3333333333333333</v>
      </c>
      <c r="M11" s="58"/>
      <c r="N11" s="6">
        <f t="shared" si="8"/>
        <v>0</v>
      </c>
      <c r="O11" s="145"/>
      <c r="P11" s="8">
        <f t="shared" si="9"/>
        <v>0</v>
      </c>
      <c r="Q11" s="159">
        <v>3</v>
      </c>
      <c r="R11" s="6">
        <f t="shared" si="2"/>
        <v>0.5</v>
      </c>
      <c r="S11" s="58"/>
      <c r="T11" s="6">
        <f t="shared" si="3"/>
        <v>0</v>
      </c>
      <c r="U11" s="145"/>
      <c r="V11" s="8">
        <f t="shared" si="10"/>
        <v>0</v>
      </c>
      <c r="W11" s="59">
        <f t="shared" si="4"/>
        <v>6</v>
      </c>
      <c r="X11" s="6">
        <v>1</v>
      </c>
      <c r="Y11" s="167">
        <f t="shared" si="11"/>
        <v>0</v>
      </c>
      <c r="Z11" s="6">
        <f t="shared" si="5"/>
        <v>0</v>
      </c>
      <c r="AA11" s="152">
        <f t="shared" si="12"/>
        <v>0</v>
      </c>
      <c r="AB11" s="8">
        <f t="shared" si="13"/>
        <v>0</v>
      </c>
    </row>
    <row r="12" spans="2:28" ht="18.75" customHeight="1">
      <c r="B12" s="194"/>
      <c r="C12" s="199" t="s">
        <v>10</v>
      </c>
      <c r="D12" s="57" t="s">
        <v>0</v>
      </c>
      <c r="E12" s="155">
        <v>1008</v>
      </c>
      <c r="F12" s="6">
        <f t="shared" si="0"/>
        <v>0.8757602085143353</v>
      </c>
      <c r="G12" s="58"/>
      <c r="H12" s="6">
        <f t="shared" si="6"/>
        <v>0</v>
      </c>
      <c r="I12" s="145"/>
      <c r="J12" s="8">
        <f t="shared" si="7"/>
        <v>0</v>
      </c>
      <c r="K12" s="157">
        <v>131</v>
      </c>
      <c r="L12" s="6">
        <f t="shared" si="1"/>
        <v>0.11381407471763684</v>
      </c>
      <c r="M12" s="58"/>
      <c r="N12" s="6">
        <f t="shared" si="8"/>
        <v>0</v>
      </c>
      <c r="O12" s="145"/>
      <c r="P12" s="8">
        <f t="shared" si="9"/>
        <v>0</v>
      </c>
      <c r="Q12" s="159">
        <v>12</v>
      </c>
      <c r="R12" s="6">
        <f t="shared" si="2"/>
        <v>0.010425716768027803</v>
      </c>
      <c r="S12" s="58"/>
      <c r="T12" s="6">
        <f t="shared" si="3"/>
        <v>0</v>
      </c>
      <c r="U12" s="145"/>
      <c r="V12" s="8">
        <f t="shared" si="10"/>
        <v>0</v>
      </c>
      <c r="W12" s="59">
        <f t="shared" si="4"/>
        <v>1151</v>
      </c>
      <c r="X12" s="6">
        <v>1</v>
      </c>
      <c r="Y12" s="167">
        <f t="shared" si="11"/>
        <v>0</v>
      </c>
      <c r="Z12" s="6">
        <f t="shared" si="5"/>
        <v>0</v>
      </c>
      <c r="AA12" s="152">
        <f t="shared" si="12"/>
        <v>0</v>
      </c>
      <c r="AB12" s="8">
        <f t="shared" si="13"/>
        <v>0</v>
      </c>
    </row>
    <row r="13" spans="2:28" ht="18.75" customHeight="1">
      <c r="B13" s="194"/>
      <c r="C13" s="200"/>
      <c r="D13" s="57" t="s">
        <v>1</v>
      </c>
      <c r="E13" s="155">
        <v>378</v>
      </c>
      <c r="F13" s="6">
        <f t="shared" si="0"/>
        <v>0.6897810218978102</v>
      </c>
      <c r="G13" s="58"/>
      <c r="H13" s="6">
        <f t="shared" si="6"/>
        <v>0</v>
      </c>
      <c r="I13" s="145"/>
      <c r="J13" s="8">
        <f t="shared" si="7"/>
        <v>0</v>
      </c>
      <c r="K13" s="157">
        <v>159</v>
      </c>
      <c r="L13" s="6">
        <f t="shared" si="1"/>
        <v>0.29014598540145986</v>
      </c>
      <c r="M13" s="58"/>
      <c r="N13" s="6">
        <f t="shared" si="8"/>
        <v>0</v>
      </c>
      <c r="O13" s="145"/>
      <c r="P13" s="8">
        <f t="shared" si="9"/>
        <v>0</v>
      </c>
      <c r="Q13" s="159">
        <v>11</v>
      </c>
      <c r="R13" s="6">
        <f t="shared" si="2"/>
        <v>0.020072992700729927</v>
      </c>
      <c r="S13" s="58"/>
      <c r="T13" s="6">
        <f t="shared" si="3"/>
        <v>0</v>
      </c>
      <c r="U13" s="145"/>
      <c r="V13" s="8">
        <f t="shared" si="10"/>
        <v>0</v>
      </c>
      <c r="W13" s="59">
        <f t="shared" si="4"/>
        <v>548</v>
      </c>
      <c r="X13" s="6">
        <v>1</v>
      </c>
      <c r="Y13" s="167">
        <f t="shared" si="11"/>
        <v>0</v>
      </c>
      <c r="Z13" s="6">
        <f t="shared" si="5"/>
        <v>0</v>
      </c>
      <c r="AA13" s="152">
        <f t="shared" si="12"/>
        <v>0</v>
      </c>
      <c r="AB13" s="8">
        <f t="shared" si="13"/>
        <v>0</v>
      </c>
    </row>
    <row r="14" spans="2:28" ht="18.75" customHeight="1">
      <c r="B14" s="194"/>
      <c r="C14" s="201"/>
      <c r="D14" s="57" t="s">
        <v>2</v>
      </c>
      <c r="E14" s="155">
        <v>15</v>
      </c>
      <c r="F14" s="6">
        <f t="shared" si="0"/>
        <v>0.5357142857142857</v>
      </c>
      <c r="G14" s="58"/>
      <c r="H14" s="6">
        <f t="shared" si="6"/>
        <v>0</v>
      </c>
      <c r="I14" s="145"/>
      <c r="J14" s="8">
        <f t="shared" si="7"/>
        <v>0</v>
      </c>
      <c r="K14" s="157">
        <v>12</v>
      </c>
      <c r="L14" s="6">
        <f t="shared" si="1"/>
        <v>0.42857142857142855</v>
      </c>
      <c r="M14" s="58"/>
      <c r="N14" s="6">
        <f t="shared" si="8"/>
        <v>0</v>
      </c>
      <c r="O14" s="145"/>
      <c r="P14" s="8">
        <f t="shared" si="9"/>
        <v>0</v>
      </c>
      <c r="Q14" s="159">
        <v>1</v>
      </c>
      <c r="R14" s="6">
        <f t="shared" si="2"/>
        <v>0.03571428571428571</v>
      </c>
      <c r="S14" s="58"/>
      <c r="T14" s="6">
        <f t="shared" si="3"/>
        <v>0</v>
      </c>
      <c r="U14" s="145"/>
      <c r="V14" s="8">
        <f t="shared" si="10"/>
        <v>0</v>
      </c>
      <c r="W14" s="59">
        <f t="shared" si="4"/>
        <v>28</v>
      </c>
      <c r="X14" s="6">
        <v>1</v>
      </c>
      <c r="Y14" s="167">
        <f t="shared" si="11"/>
        <v>0</v>
      </c>
      <c r="Z14" s="6">
        <f t="shared" si="5"/>
        <v>0</v>
      </c>
      <c r="AA14" s="152">
        <f t="shared" si="12"/>
        <v>0</v>
      </c>
      <c r="AB14" s="8">
        <f t="shared" si="13"/>
        <v>0</v>
      </c>
    </row>
    <row r="15" spans="2:28" ht="18.75" customHeight="1">
      <c r="B15" s="194"/>
      <c r="C15" s="199" t="s">
        <v>11</v>
      </c>
      <c r="D15" s="57" t="s">
        <v>0</v>
      </c>
      <c r="E15" s="155">
        <v>2550</v>
      </c>
      <c r="F15" s="6">
        <f t="shared" si="0"/>
        <v>0.9721692714555207</v>
      </c>
      <c r="G15" s="58"/>
      <c r="H15" s="6">
        <f t="shared" si="6"/>
        <v>0</v>
      </c>
      <c r="I15" s="145"/>
      <c r="J15" s="8">
        <f t="shared" si="7"/>
        <v>0</v>
      </c>
      <c r="K15" s="157">
        <v>73</v>
      </c>
      <c r="L15" s="6">
        <f t="shared" si="1"/>
        <v>0.027830728163236475</v>
      </c>
      <c r="M15" s="58"/>
      <c r="N15" s="6">
        <f t="shared" si="8"/>
        <v>0</v>
      </c>
      <c r="O15" s="145"/>
      <c r="P15" s="8">
        <f t="shared" si="9"/>
        <v>0</v>
      </c>
      <c r="Q15" s="159">
        <v>1E-06</v>
      </c>
      <c r="R15" s="6">
        <f t="shared" si="2"/>
        <v>3.8124285155118455E-10</v>
      </c>
      <c r="S15" s="58"/>
      <c r="T15" s="6">
        <f t="shared" si="3"/>
        <v>0</v>
      </c>
      <c r="U15" s="145"/>
      <c r="V15" s="8">
        <f t="shared" si="10"/>
        <v>0</v>
      </c>
      <c r="W15" s="59">
        <f t="shared" si="4"/>
        <v>2623.000001</v>
      </c>
      <c r="X15" s="6">
        <v>1</v>
      </c>
      <c r="Y15" s="167">
        <f t="shared" si="11"/>
        <v>0</v>
      </c>
      <c r="Z15" s="6">
        <f t="shared" si="5"/>
        <v>0</v>
      </c>
      <c r="AA15" s="152">
        <f t="shared" si="12"/>
        <v>0</v>
      </c>
      <c r="AB15" s="8">
        <f t="shared" si="13"/>
        <v>0</v>
      </c>
    </row>
    <row r="16" spans="2:28" ht="18.75" customHeight="1">
      <c r="B16" s="194"/>
      <c r="C16" s="200"/>
      <c r="D16" s="57" t="s">
        <v>1</v>
      </c>
      <c r="E16" s="155">
        <v>747</v>
      </c>
      <c r="F16" s="6">
        <f t="shared" si="0"/>
        <v>0.9120879120879121</v>
      </c>
      <c r="G16" s="58"/>
      <c r="H16" s="6">
        <f t="shared" si="6"/>
        <v>0</v>
      </c>
      <c r="I16" s="145"/>
      <c r="J16" s="8">
        <f t="shared" si="7"/>
        <v>0</v>
      </c>
      <c r="K16" s="157">
        <v>71</v>
      </c>
      <c r="L16" s="6">
        <f t="shared" si="1"/>
        <v>0.08669108669108669</v>
      </c>
      <c r="M16" s="58"/>
      <c r="N16" s="6">
        <f t="shared" si="8"/>
        <v>0</v>
      </c>
      <c r="O16" s="145"/>
      <c r="P16" s="8">
        <f t="shared" si="9"/>
        <v>0</v>
      </c>
      <c r="Q16" s="159">
        <v>1</v>
      </c>
      <c r="R16" s="6">
        <f t="shared" si="2"/>
        <v>0.001221001221001221</v>
      </c>
      <c r="S16" s="58"/>
      <c r="T16" s="6">
        <f t="shared" si="3"/>
        <v>0</v>
      </c>
      <c r="U16" s="145"/>
      <c r="V16" s="8">
        <f t="shared" si="10"/>
        <v>0</v>
      </c>
      <c r="W16" s="59">
        <f t="shared" si="4"/>
        <v>819</v>
      </c>
      <c r="X16" s="6">
        <v>1</v>
      </c>
      <c r="Y16" s="167">
        <f t="shared" si="11"/>
        <v>0</v>
      </c>
      <c r="Z16" s="6">
        <f t="shared" si="5"/>
        <v>0</v>
      </c>
      <c r="AA16" s="152">
        <f t="shared" si="12"/>
        <v>0</v>
      </c>
      <c r="AB16" s="8">
        <f t="shared" si="13"/>
        <v>0</v>
      </c>
    </row>
    <row r="17" spans="2:28" ht="18.75" customHeight="1">
      <c r="B17" s="194"/>
      <c r="C17" s="201"/>
      <c r="D17" s="57" t="s">
        <v>2</v>
      </c>
      <c r="E17" s="155">
        <v>12</v>
      </c>
      <c r="F17" s="6">
        <f t="shared" si="0"/>
        <v>0.5714285714285714</v>
      </c>
      <c r="G17" s="58"/>
      <c r="H17" s="6">
        <f t="shared" si="6"/>
        <v>0</v>
      </c>
      <c r="I17" s="145"/>
      <c r="J17" s="8">
        <f t="shared" si="7"/>
        <v>0</v>
      </c>
      <c r="K17" s="157">
        <v>8</v>
      </c>
      <c r="L17" s="6">
        <f t="shared" si="1"/>
        <v>0.38095238095238093</v>
      </c>
      <c r="M17" s="58"/>
      <c r="N17" s="6">
        <f t="shared" si="8"/>
        <v>0</v>
      </c>
      <c r="O17" s="145"/>
      <c r="P17" s="8">
        <f t="shared" si="9"/>
        <v>0</v>
      </c>
      <c r="Q17" s="159">
        <v>1</v>
      </c>
      <c r="R17" s="6">
        <f t="shared" si="2"/>
        <v>0.047619047619047616</v>
      </c>
      <c r="S17" s="58"/>
      <c r="T17" s="6">
        <f t="shared" si="3"/>
        <v>0</v>
      </c>
      <c r="U17" s="145"/>
      <c r="V17" s="8">
        <f t="shared" si="10"/>
        <v>0</v>
      </c>
      <c r="W17" s="59">
        <f t="shared" si="4"/>
        <v>21</v>
      </c>
      <c r="X17" s="6">
        <v>1</v>
      </c>
      <c r="Y17" s="167">
        <f t="shared" si="11"/>
        <v>0</v>
      </c>
      <c r="Z17" s="6">
        <f t="shared" si="5"/>
        <v>0</v>
      </c>
      <c r="AA17" s="152">
        <f t="shared" si="12"/>
        <v>0</v>
      </c>
      <c r="AB17" s="8">
        <f t="shared" si="13"/>
        <v>0</v>
      </c>
    </row>
    <row r="18" spans="2:28" ht="18.75" customHeight="1">
      <c r="B18" s="194"/>
      <c r="C18" s="199" t="s">
        <v>12</v>
      </c>
      <c r="D18" s="57" t="s">
        <v>0</v>
      </c>
      <c r="E18" s="155">
        <v>723</v>
      </c>
      <c r="F18" s="6">
        <f t="shared" si="0"/>
        <v>0.9717741935483871</v>
      </c>
      <c r="G18" s="58"/>
      <c r="H18" s="6">
        <f t="shared" si="6"/>
        <v>0</v>
      </c>
      <c r="I18" s="145"/>
      <c r="J18" s="8">
        <f t="shared" si="7"/>
        <v>0</v>
      </c>
      <c r="K18" s="157">
        <v>19</v>
      </c>
      <c r="L18" s="6">
        <f t="shared" si="1"/>
        <v>0.025537634408602152</v>
      </c>
      <c r="M18" s="58"/>
      <c r="N18" s="6">
        <f t="shared" si="8"/>
        <v>0</v>
      </c>
      <c r="O18" s="145"/>
      <c r="P18" s="8">
        <f t="shared" si="9"/>
        <v>0</v>
      </c>
      <c r="Q18" s="159">
        <v>2</v>
      </c>
      <c r="R18" s="6">
        <f t="shared" si="2"/>
        <v>0.002688172043010753</v>
      </c>
      <c r="S18" s="58"/>
      <c r="T18" s="6">
        <f t="shared" si="3"/>
        <v>0</v>
      </c>
      <c r="U18" s="145"/>
      <c r="V18" s="8">
        <f t="shared" si="10"/>
        <v>0</v>
      </c>
      <c r="W18" s="59">
        <f t="shared" si="4"/>
        <v>744</v>
      </c>
      <c r="X18" s="6">
        <v>1</v>
      </c>
      <c r="Y18" s="167">
        <f t="shared" si="11"/>
        <v>0</v>
      </c>
      <c r="Z18" s="6">
        <f t="shared" si="5"/>
        <v>0</v>
      </c>
      <c r="AA18" s="152">
        <f t="shared" si="12"/>
        <v>0</v>
      </c>
      <c r="AB18" s="8">
        <f t="shared" si="13"/>
        <v>0</v>
      </c>
    </row>
    <row r="19" spans="2:28" ht="18.75" customHeight="1">
      <c r="B19" s="194"/>
      <c r="C19" s="200"/>
      <c r="D19" s="57" t="s">
        <v>1</v>
      </c>
      <c r="E19" s="155">
        <v>543</v>
      </c>
      <c r="F19" s="6">
        <f t="shared" si="0"/>
        <v>0.98014440433213</v>
      </c>
      <c r="G19" s="58"/>
      <c r="H19" s="6">
        <f t="shared" si="6"/>
        <v>0</v>
      </c>
      <c r="I19" s="145"/>
      <c r="J19" s="8">
        <f t="shared" si="7"/>
        <v>0</v>
      </c>
      <c r="K19" s="157">
        <v>8</v>
      </c>
      <c r="L19" s="6">
        <f t="shared" si="1"/>
        <v>0.01444043321299639</v>
      </c>
      <c r="M19" s="58"/>
      <c r="N19" s="6">
        <f t="shared" si="8"/>
        <v>0</v>
      </c>
      <c r="O19" s="145"/>
      <c r="P19" s="8">
        <f t="shared" si="9"/>
        <v>0</v>
      </c>
      <c r="Q19" s="159">
        <v>3</v>
      </c>
      <c r="R19" s="6">
        <f t="shared" si="2"/>
        <v>0.005415162454873646</v>
      </c>
      <c r="S19" s="58"/>
      <c r="T19" s="6">
        <f t="shared" si="3"/>
        <v>0</v>
      </c>
      <c r="U19" s="145"/>
      <c r="V19" s="8">
        <f t="shared" si="10"/>
        <v>0</v>
      </c>
      <c r="W19" s="59">
        <f t="shared" si="4"/>
        <v>554</v>
      </c>
      <c r="X19" s="6">
        <v>1</v>
      </c>
      <c r="Y19" s="167">
        <f t="shared" si="11"/>
        <v>0</v>
      </c>
      <c r="Z19" s="6">
        <f t="shared" si="5"/>
        <v>0</v>
      </c>
      <c r="AA19" s="152">
        <f t="shared" si="12"/>
        <v>0</v>
      </c>
      <c r="AB19" s="8">
        <f t="shared" si="13"/>
        <v>0</v>
      </c>
    </row>
    <row r="20" spans="2:28" ht="18.75" customHeight="1">
      <c r="B20" s="194"/>
      <c r="C20" s="201"/>
      <c r="D20" s="57" t="s">
        <v>2</v>
      </c>
      <c r="E20" s="155">
        <v>39</v>
      </c>
      <c r="F20" s="6">
        <f t="shared" si="0"/>
        <v>0.8297872163875061</v>
      </c>
      <c r="G20" s="58"/>
      <c r="H20" s="6">
        <f t="shared" si="6"/>
        <v>0</v>
      </c>
      <c r="I20" s="145"/>
      <c r="J20" s="8">
        <f t="shared" si="7"/>
        <v>0</v>
      </c>
      <c r="K20" s="157">
        <v>8</v>
      </c>
      <c r="L20" s="6">
        <f t="shared" si="1"/>
        <v>0.1702127623358987</v>
      </c>
      <c r="M20" s="58"/>
      <c r="N20" s="6">
        <f t="shared" si="8"/>
        <v>0</v>
      </c>
      <c r="O20" s="145"/>
      <c r="P20" s="8">
        <f t="shared" si="9"/>
        <v>0</v>
      </c>
      <c r="Q20" s="159">
        <v>1E-06</v>
      </c>
      <c r="R20" s="6">
        <f t="shared" si="2"/>
        <v>2.1276595291987334E-08</v>
      </c>
      <c r="S20" s="58"/>
      <c r="T20" s="6">
        <f t="shared" si="3"/>
        <v>0</v>
      </c>
      <c r="U20" s="145"/>
      <c r="V20" s="8">
        <f t="shared" si="10"/>
        <v>0</v>
      </c>
      <c r="W20" s="59">
        <f t="shared" si="4"/>
        <v>47.000001</v>
      </c>
      <c r="X20" s="6">
        <v>1</v>
      </c>
      <c r="Y20" s="167">
        <f t="shared" si="11"/>
        <v>0</v>
      </c>
      <c r="Z20" s="6">
        <f t="shared" si="5"/>
        <v>0</v>
      </c>
      <c r="AA20" s="152">
        <f t="shared" si="12"/>
        <v>0</v>
      </c>
      <c r="AB20" s="8">
        <f t="shared" si="13"/>
        <v>0</v>
      </c>
    </row>
    <row r="21" spans="2:28" ht="18.75" customHeight="1">
      <c r="B21" s="194"/>
      <c r="C21" s="199" t="s">
        <v>13</v>
      </c>
      <c r="D21" s="57" t="s">
        <v>0</v>
      </c>
      <c r="E21" s="155">
        <v>315</v>
      </c>
      <c r="F21" s="6">
        <f t="shared" si="0"/>
        <v>0.9156976744186046</v>
      </c>
      <c r="G21" s="58"/>
      <c r="H21" s="6">
        <f t="shared" si="6"/>
        <v>0</v>
      </c>
      <c r="I21" s="145"/>
      <c r="J21" s="8">
        <f t="shared" si="7"/>
        <v>0</v>
      </c>
      <c r="K21" s="157">
        <v>25</v>
      </c>
      <c r="L21" s="6">
        <f t="shared" si="1"/>
        <v>0.07267441860465117</v>
      </c>
      <c r="M21" s="58"/>
      <c r="N21" s="6">
        <f t="shared" si="8"/>
        <v>0</v>
      </c>
      <c r="O21" s="145"/>
      <c r="P21" s="8">
        <f t="shared" si="9"/>
        <v>0</v>
      </c>
      <c r="Q21" s="159">
        <v>4</v>
      </c>
      <c r="R21" s="6">
        <f t="shared" si="2"/>
        <v>0.011627906976744186</v>
      </c>
      <c r="S21" s="58"/>
      <c r="T21" s="6">
        <f t="shared" si="3"/>
        <v>0</v>
      </c>
      <c r="U21" s="145"/>
      <c r="V21" s="8">
        <f t="shared" si="10"/>
        <v>0</v>
      </c>
      <c r="W21" s="59">
        <f t="shared" si="4"/>
        <v>344</v>
      </c>
      <c r="X21" s="6">
        <v>1</v>
      </c>
      <c r="Y21" s="167">
        <f t="shared" si="11"/>
        <v>0</v>
      </c>
      <c r="Z21" s="6">
        <f t="shared" si="5"/>
        <v>0</v>
      </c>
      <c r="AA21" s="152">
        <f t="shared" si="12"/>
        <v>0</v>
      </c>
      <c r="AB21" s="8">
        <f t="shared" si="13"/>
        <v>0</v>
      </c>
    </row>
    <row r="22" spans="2:28" ht="18.75" customHeight="1">
      <c r="B22" s="194"/>
      <c r="C22" s="197"/>
      <c r="D22" s="57" t="s">
        <v>1</v>
      </c>
      <c r="E22" s="155">
        <v>33</v>
      </c>
      <c r="F22" s="6">
        <f t="shared" si="0"/>
        <v>0.8918918677867064</v>
      </c>
      <c r="G22" s="58"/>
      <c r="H22" s="6">
        <f t="shared" si="6"/>
        <v>0</v>
      </c>
      <c r="I22" s="145"/>
      <c r="J22" s="8">
        <f t="shared" si="7"/>
        <v>0</v>
      </c>
      <c r="K22" s="157">
        <v>4</v>
      </c>
      <c r="L22" s="6">
        <f t="shared" si="1"/>
        <v>0.10810810518626743</v>
      </c>
      <c r="M22" s="58"/>
      <c r="N22" s="6">
        <f t="shared" si="8"/>
        <v>0</v>
      </c>
      <c r="O22" s="145"/>
      <c r="P22" s="8">
        <f t="shared" si="9"/>
        <v>0</v>
      </c>
      <c r="Q22" s="159">
        <v>1E-06</v>
      </c>
      <c r="R22" s="6">
        <f t="shared" si="2"/>
        <v>2.7027026296566858E-08</v>
      </c>
      <c r="S22" s="58"/>
      <c r="T22" s="6">
        <f t="shared" si="3"/>
        <v>0</v>
      </c>
      <c r="U22" s="145"/>
      <c r="V22" s="8">
        <f t="shared" si="10"/>
        <v>0</v>
      </c>
      <c r="W22" s="59">
        <f t="shared" si="4"/>
        <v>37.000001</v>
      </c>
      <c r="X22" s="6">
        <v>1</v>
      </c>
      <c r="Y22" s="167">
        <f t="shared" si="11"/>
        <v>0</v>
      </c>
      <c r="Z22" s="6">
        <f t="shared" si="5"/>
        <v>0</v>
      </c>
      <c r="AA22" s="152">
        <f t="shared" si="12"/>
        <v>0</v>
      </c>
      <c r="AB22" s="8">
        <f t="shared" si="13"/>
        <v>0</v>
      </c>
    </row>
    <row r="23" spans="2:28" ht="18.75" customHeight="1" thickBot="1">
      <c r="B23" s="194"/>
      <c r="C23" s="202"/>
      <c r="D23" s="60" t="s">
        <v>2</v>
      </c>
      <c r="E23" s="155">
        <v>1E-06</v>
      </c>
      <c r="F23" s="20">
        <f t="shared" si="0"/>
        <v>0.3333333333333333</v>
      </c>
      <c r="G23" s="61"/>
      <c r="H23" s="20">
        <f t="shared" si="6"/>
        <v>0</v>
      </c>
      <c r="I23" s="146"/>
      <c r="J23" s="22">
        <f t="shared" si="7"/>
        <v>0</v>
      </c>
      <c r="K23" s="157">
        <v>1E-06</v>
      </c>
      <c r="L23" s="20">
        <f t="shared" si="1"/>
        <v>0.3333333333333333</v>
      </c>
      <c r="M23" s="61"/>
      <c r="N23" s="20">
        <f t="shared" si="8"/>
        <v>0</v>
      </c>
      <c r="O23" s="146"/>
      <c r="P23" s="22">
        <f t="shared" si="9"/>
        <v>0</v>
      </c>
      <c r="Q23" s="159">
        <v>1E-06</v>
      </c>
      <c r="R23" s="20">
        <f t="shared" si="2"/>
        <v>0.3333333333333333</v>
      </c>
      <c r="S23" s="61"/>
      <c r="T23" s="20">
        <f t="shared" si="3"/>
        <v>0</v>
      </c>
      <c r="U23" s="146"/>
      <c r="V23" s="22">
        <f t="shared" si="10"/>
        <v>0</v>
      </c>
      <c r="W23" s="62">
        <f t="shared" si="4"/>
        <v>3E-06</v>
      </c>
      <c r="X23" s="20">
        <v>1</v>
      </c>
      <c r="Y23" s="168">
        <f t="shared" si="11"/>
        <v>0</v>
      </c>
      <c r="Z23" s="20">
        <f t="shared" si="5"/>
        <v>0</v>
      </c>
      <c r="AA23" s="153">
        <f t="shared" si="12"/>
        <v>0</v>
      </c>
      <c r="AB23" s="22">
        <f t="shared" si="13"/>
        <v>0</v>
      </c>
    </row>
    <row r="24" spans="2:28" ht="18.75" customHeight="1">
      <c r="B24" s="194"/>
      <c r="C24" s="203" t="s">
        <v>3</v>
      </c>
      <c r="D24" s="64" t="s">
        <v>0</v>
      </c>
      <c r="E24" s="65">
        <f>SUM(E6,E9,E12,E15,E18,E21)</f>
        <v>8548</v>
      </c>
      <c r="F24" s="66">
        <f t="shared" si="0"/>
        <v>0.7832859891154323</v>
      </c>
      <c r="G24" s="67">
        <f>SUM(G6,G9,G12,G15,G18,G21)</f>
        <v>0</v>
      </c>
      <c r="H24" s="147">
        <f t="shared" si="6"/>
        <v>0</v>
      </c>
      <c r="I24" s="83">
        <f>SUM(I6,I9,I12,I15,I18,I21)</f>
        <v>0</v>
      </c>
      <c r="J24" s="68">
        <f t="shared" si="7"/>
        <v>0</v>
      </c>
      <c r="K24" s="65">
        <f>SUM(K6,K9,K12,K15,K18,K21)</f>
        <v>1683</v>
      </c>
      <c r="L24" s="66">
        <f t="shared" si="1"/>
        <v>0.154219737913111</v>
      </c>
      <c r="M24" s="67">
        <f>SUM(M6,M9,M12,M15,M18,M21)</f>
        <v>0</v>
      </c>
      <c r="N24" s="147">
        <f t="shared" si="8"/>
        <v>0</v>
      </c>
      <c r="O24" s="83">
        <f>SUM(O6,O9,O12,O15,O18,O21)</f>
        <v>0</v>
      </c>
      <c r="P24" s="68">
        <f t="shared" si="9"/>
        <v>0</v>
      </c>
      <c r="Q24" s="65">
        <f>SUM(Q6,Q9,Q12,Q15,Q18,Q21)</f>
        <v>682.000001</v>
      </c>
      <c r="R24" s="66">
        <f t="shared" si="2"/>
        <v>0.062494272971456585</v>
      </c>
      <c r="S24" s="67">
        <f>SUM(S6,S9,S12,S15,S18,S21)</f>
        <v>0</v>
      </c>
      <c r="T24" s="147">
        <f t="shared" si="3"/>
        <v>0</v>
      </c>
      <c r="U24" s="83">
        <f>SUM(U6,U9,U12,U15,U18,U21)</f>
        <v>0</v>
      </c>
      <c r="V24" s="68">
        <f t="shared" si="10"/>
        <v>0</v>
      </c>
      <c r="W24" s="65">
        <f t="shared" si="4"/>
        <v>10913.000001</v>
      </c>
      <c r="X24" s="66">
        <v>1</v>
      </c>
      <c r="Y24" s="161">
        <f>SUM(G24,M24,S24)</f>
        <v>0</v>
      </c>
      <c r="Z24" s="66">
        <f t="shared" si="5"/>
        <v>0</v>
      </c>
      <c r="AA24" s="83">
        <f t="shared" si="12"/>
        <v>0</v>
      </c>
      <c r="AB24" s="69">
        <f t="shared" si="13"/>
        <v>0</v>
      </c>
    </row>
    <row r="25" spans="2:28" ht="18.75" customHeight="1">
      <c r="B25" s="194"/>
      <c r="C25" s="204"/>
      <c r="D25" s="70" t="s">
        <v>1</v>
      </c>
      <c r="E25" s="71">
        <f>SUM(E7,E10,E13,E16,E19,E22)</f>
        <v>2250</v>
      </c>
      <c r="F25" s="72">
        <f t="shared" si="0"/>
        <v>0.6561679788112663</v>
      </c>
      <c r="G25" s="73">
        <f>SUM(G7,G10,G13,G16,G19,G22)</f>
        <v>0</v>
      </c>
      <c r="H25" s="148">
        <f t="shared" si="6"/>
        <v>0</v>
      </c>
      <c r="I25" s="85">
        <f>SUM(I7,I10,I13,I16,I19,I22)</f>
        <v>0</v>
      </c>
      <c r="J25" s="74">
        <f t="shared" si="7"/>
        <v>0</v>
      </c>
      <c r="K25" s="71">
        <f>SUM(K7,K10,K13,K16,K19,K22)</f>
        <v>916</v>
      </c>
      <c r="L25" s="72">
        <f t="shared" si="1"/>
        <v>0.26713327492938665</v>
      </c>
      <c r="M25" s="73">
        <f>SUM(M7,M10,M13,M16,M19,M22)</f>
        <v>0</v>
      </c>
      <c r="N25" s="148">
        <f t="shared" si="8"/>
        <v>0</v>
      </c>
      <c r="O25" s="85">
        <f>SUM(O7,O10,O13,O16,O19,O22)</f>
        <v>0</v>
      </c>
      <c r="P25" s="74">
        <f t="shared" si="9"/>
        <v>0</v>
      </c>
      <c r="Q25" s="71">
        <f>SUM(Q7,Q10,Q13,Q16,Q19,Q22)</f>
        <v>263.000001</v>
      </c>
      <c r="R25" s="72">
        <f t="shared" si="2"/>
        <v>0.07669874625934711</v>
      </c>
      <c r="S25" s="73">
        <f>SUM(S7,S10,S13,S16,S19,S22)</f>
        <v>0</v>
      </c>
      <c r="T25" s="148">
        <f t="shared" si="3"/>
        <v>0</v>
      </c>
      <c r="U25" s="85">
        <f>SUM(U7,U10,U13,U16,U19,U22)</f>
        <v>0</v>
      </c>
      <c r="V25" s="74">
        <f t="shared" si="10"/>
        <v>0</v>
      </c>
      <c r="W25" s="71">
        <f t="shared" si="4"/>
        <v>3429.000001</v>
      </c>
      <c r="X25" s="72">
        <v>1</v>
      </c>
      <c r="Y25" s="162">
        <f>SUM(G25,M25,S25)</f>
        <v>0</v>
      </c>
      <c r="Z25" s="72">
        <f t="shared" si="5"/>
        <v>0</v>
      </c>
      <c r="AA25" s="85">
        <f t="shared" si="12"/>
        <v>0</v>
      </c>
      <c r="AB25" s="75">
        <f t="shared" si="13"/>
        <v>0</v>
      </c>
    </row>
    <row r="26" spans="2:28" ht="18.75" customHeight="1" thickBot="1">
      <c r="B26" s="195"/>
      <c r="C26" s="205"/>
      <c r="D26" s="76" t="s">
        <v>2</v>
      </c>
      <c r="E26" s="77">
        <f>SUM(E8,E11,E14,E17,E20,E23)</f>
        <v>87.000001</v>
      </c>
      <c r="F26" s="78">
        <f t="shared" si="0"/>
        <v>0.41626793940157053</v>
      </c>
      <c r="G26" s="79">
        <f>SUM(G8,G11,G14,G17,G20,G23)</f>
        <v>0</v>
      </c>
      <c r="H26" s="149">
        <f t="shared" si="6"/>
        <v>0</v>
      </c>
      <c r="I26" s="87">
        <f>SUM(I8,I11,I14,I17,I20,I23)</f>
        <v>0</v>
      </c>
      <c r="J26" s="80">
        <f t="shared" si="7"/>
        <v>0</v>
      </c>
      <c r="K26" s="77">
        <f>SUM(K8,K11,K14,K17,K20,K23)</f>
        <v>99.000001</v>
      </c>
      <c r="L26" s="78">
        <f t="shared" si="1"/>
        <v>0.47368420624527835</v>
      </c>
      <c r="M26" s="79">
        <f>SUM(M8,M11,M14,M17,M20,M23)</f>
        <v>0</v>
      </c>
      <c r="N26" s="149">
        <f t="shared" si="8"/>
        <v>0</v>
      </c>
      <c r="O26" s="87">
        <f>SUM(O8,O11,O14,O17,O20,O23)</f>
        <v>0</v>
      </c>
      <c r="P26" s="80">
        <f t="shared" si="9"/>
        <v>0</v>
      </c>
      <c r="Q26" s="77">
        <f>SUM(Q8,Q11,Q14,Q17,Q20,Q23)</f>
        <v>23.000002000000002</v>
      </c>
      <c r="R26" s="78">
        <f t="shared" si="2"/>
        <v>0.11004785435315113</v>
      </c>
      <c r="S26" s="79">
        <f>SUM(S8,S11,S14,S17,S20,S23)</f>
        <v>0</v>
      </c>
      <c r="T26" s="149">
        <f t="shared" si="3"/>
        <v>0</v>
      </c>
      <c r="U26" s="87">
        <f>SUM(U8,U11,U14,U17,U20,U23)</f>
        <v>0</v>
      </c>
      <c r="V26" s="80">
        <f t="shared" si="10"/>
        <v>0</v>
      </c>
      <c r="W26" s="77">
        <f t="shared" si="4"/>
        <v>209.000004</v>
      </c>
      <c r="X26" s="78">
        <v>1</v>
      </c>
      <c r="Y26" s="163">
        <f>SUM(G26,M26,S26)</f>
        <v>0</v>
      </c>
      <c r="Z26" s="78">
        <f t="shared" si="5"/>
        <v>0</v>
      </c>
      <c r="AA26" s="87">
        <f t="shared" si="12"/>
        <v>0</v>
      </c>
      <c r="AB26" s="81">
        <f t="shared" si="13"/>
        <v>0</v>
      </c>
    </row>
    <row r="28" spans="2:5" ht="15">
      <c r="B28" s="89"/>
      <c r="C28" s="89"/>
      <c r="D28" s="89"/>
      <c r="E28" s="89"/>
    </row>
    <row r="29" ht="15">
      <c r="Y29" s="154"/>
    </row>
    <row r="30" ht="15" customHeight="1"/>
    <row r="31" ht="15.75" customHeight="1"/>
    <row r="32" ht="15"/>
    <row r="33" ht="15"/>
  </sheetData>
  <sheetProtection/>
  <mergeCells count="27">
    <mergeCell ref="B1:AB1"/>
    <mergeCell ref="G3:H3"/>
    <mergeCell ref="E3:F3"/>
    <mergeCell ref="K2:P2"/>
    <mergeCell ref="I3:J3"/>
    <mergeCell ref="E2:J2"/>
    <mergeCell ref="M3:N3"/>
    <mergeCell ref="S3:T3"/>
    <mergeCell ref="Y3:Z3"/>
    <mergeCell ref="B6:B26"/>
    <mergeCell ref="C6:C8"/>
    <mergeCell ref="C9:C11"/>
    <mergeCell ref="C12:C14"/>
    <mergeCell ref="C15:C17"/>
    <mergeCell ref="C18:C20"/>
    <mergeCell ref="C21:C23"/>
    <mergeCell ref="C24:C26"/>
    <mergeCell ref="B5:D5"/>
    <mergeCell ref="B2:D4"/>
    <mergeCell ref="W2:AB2"/>
    <mergeCell ref="W3:X3"/>
    <mergeCell ref="AA3:AB3"/>
    <mergeCell ref="K3:L3"/>
    <mergeCell ref="O3:P3"/>
    <mergeCell ref="Q2:V2"/>
    <mergeCell ref="Q3:R3"/>
    <mergeCell ref="U3:V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ignoredErrors>
    <ignoredError sqref="F24:F26 H24:H26 J24:J26 L24:L26 N24:N26 P24:P26 R24:R26 T24:T26 Z5:Z2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J29"/>
  <sheetViews>
    <sheetView tabSelected="1" zoomScale="85" zoomScaleNormal="85" zoomScalePageLayoutView="0" workbookViewId="0" topLeftCell="A1">
      <pane xSplit="4" ySplit="5" topLeftCell="R6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F32" sqref="AF31:AF32"/>
    </sheetView>
  </sheetViews>
  <sheetFormatPr defaultColWidth="9.140625" defaultRowHeight="15"/>
  <cols>
    <col min="1" max="1" width="5.7109375" style="88" customWidth="1"/>
    <col min="2" max="2" width="7.28125" style="88" customWidth="1"/>
    <col min="3" max="3" width="13.8515625" style="88" customWidth="1"/>
    <col min="4" max="4" width="13.7109375" style="88" customWidth="1"/>
    <col min="5" max="36" width="8.57421875" style="88" customWidth="1"/>
    <col min="37" max="16384" width="9.140625" style="88" customWidth="1"/>
  </cols>
  <sheetData>
    <row r="1" spans="2:35" s="94" customFormat="1" ht="22.5" customHeight="1" thickBot="1"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245"/>
      <c r="AI1" s="245"/>
    </row>
    <row r="2" spans="2:36" ht="23.25" customHeight="1">
      <c r="B2" s="234" t="s">
        <v>21</v>
      </c>
      <c r="C2" s="235"/>
      <c r="D2" s="236"/>
      <c r="E2" s="246" t="s">
        <v>23</v>
      </c>
      <c r="F2" s="247"/>
      <c r="G2" s="247"/>
      <c r="H2" s="247"/>
      <c r="I2" s="247"/>
      <c r="J2" s="247"/>
      <c r="K2" s="247"/>
      <c r="L2" s="248"/>
      <c r="M2" s="214" t="s">
        <v>24</v>
      </c>
      <c r="N2" s="215"/>
      <c r="O2" s="215"/>
      <c r="P2" s="215"/>
      <c r="Q2" s="215"/>
      <c r="R2" s="215"/>
      <c r="S2" s="215"/>
      <c r="T2" s="216"/>
      <c r="U2" s="214" t="s">
        <v>25</v>
      </c>
      <c r="V2" s="215"/>
      <c r="W2" s="215"/>
      <c r="X2" s="215"/>
      <c r="Y2" s="215"/>
      <c r="Z2" s="215"/>
      <c r="AA2" s="215"/>
      <c r="AB2" s="216"/>
      <c r="AC2" s="249" t="s">
        <v>19</v>
      </c>
      <c r="AD2" s="250"/>
      <c r="AE2" s="250"/>
      <c r="AF2" s="250"/>
      <c r="AG2" s="250"/>
      <c r="AH2" s="250"/>
      <c r="AI2" s="250"/>
      <c r="AJ2" s="251"/>
    </row>
    <row r="3" spans="2:36" ht="39" customHeight="1">
      <c r="B3" s="237"/>
      <c r="C3" s="238"/>
      <c r="D3" s="239"/>
      <c r="E3" s="314" t="s">
        <v>30</v>
      </c>
      <c r="F3" s="315"/>
      <c r="G3" s="212" t="s">
        <v>20</v>
      </c>
      <c r="H3" s="217"/>
      <c r="I3" s="217"/>
      <c r="J3" s="218"/>
      <c r="K3" s="316" t="s">
        <v>35</v>
      </c>
      <c r="L3" s="317"/>
      <c r="M3" s="314" t="s">
        <v>30</v>
      </c>
      <c r="N3" s="315"/>
      <c r="O3" s="212" t="s">
        <v>20</v>
      </c>
      <c r="P3" s="217"/>
      <c r="Q3" s="217"/>
      <c r="R3" s="218"/>
      <c r="S3" s="316" t="s">
        <v>35</v>
      </c>
      <c r="T3" s="317"/>
      <c r="U3" s="314" t="s">
        <v>30</v>
      </c>
      <c r="V3" s="315"/>
      <c r="W3" s="212" t="s">
        <v>20</v>
      </c>
      <c r="X3" s="217"/>
      <c r="Y3" s="217"/>
      <c r="Z3" s="218"/>
      <c r="AA3" s="327" t="s">
        <v>35</v>
      </c>
      <c r="AB3" s="328"/>
      <c r="AC3" s="314" t="s">
        <v>30</v>
      </c>
      <c r="AD3" s="315"/>
      <c r="AE3" s="212" t="s">
        <v>20</v>
      </c>
      <c r="AF3" s="217"/>
      <c r="AG3" s="217"/>
      <c r="AH3" s="218"/>
      <c r="AI3" s="339" t="s">
        <v>35</v>
      </c>
      <c r="AJ3" s="340"/>
    </row>
    <row r="4" spans="2:36" ht="30" customHeight="1" thickBot="1">
      <c r="B4" s="240"/>
      <c r="C4" s="241"/>
      <c r="D4" s="242"/>
      <c r="E4" s="121" t="s">
        <v>6</v>
      </c>
      <c r="F4" s="42" t="s">
        <v>7</v>
      </c>
      <c r="G4" s="42" t="s">
        <v>28</v>
      </c>
      <c r="H4" s="42" t="s">
        <v>18</v>
      </c>
      <c r="I4" s="42" t="s">
        <v>33</v>
      </c>
      <c r="J4" s="129" t="s">
        <v>26</v>
      </c>
      <c r="K4" s="128" t="s">
        <v>6</v>
      </c>
      <c r="L4" s="122" t="s">
        <v>7</v>
      </c>
      <c r="M4" s="121" t="s">
        <v>6</v>
      </c>
      <c r="N4" s="42" t="s">
        <v>7</v>
      </c>
      <c r="O4" s="42" t="s">
        <v>28</v>
      </c>
      <c r="P4" s="42" t="s">
        <v>18</v>
      </c>
      <c r="Q4" s="42" t="s">
        <v>33</v>
      </c>
      <c r="R4" s="129" t="s">
        <v>26</v>
      </c>
      <c r="S4" s="130" t="s">
        <v>6</v>
      </c>
      <c r="T4" s="42" t="s">
        <v>7</v>
      </c>
      <c r="U4" s="121" t="s">
        <v>6</v>
      </c>
      <c r="V4" s="42" t="s">
        <v>7</v>
      </c>
      <c r="W4" s="42" t="s">
        <v>28</v>
      </c>
      <c r="X4" s="42" t="s">
        <v>18</v>
      </c>
      <c r="Y4" s="42" t="s">
        <v>33</v>
      </c>
      <c r="Z4" s="129" t="s">
        <v>26</v>
      </c>
      <c r="AA4" s="130" t="s">
        <v>6</v>
      </c>
      <c r="AB4" s="134" t="s">
        <v>7</v>
      </c>
      <c r="AC4" s="121" t="s">
        <v>6</v>
      </c>
      <c r="AD4" s="42" t="s">
        <v>7</v>
      </c>
      <c r="AE4" s="42" t="s">
        <v>28</v>
      </c>
      <c r="AF4" s="42" t="s">
        <v>18</v>
      </c>
      <c r="AG4" s="329" t="s">
        <v>33</v>
      </c>
      <c r="AH4" s="129" t="s">
        <v>26</v>
      </c>
      <c r="AI4" s="130" t="s">
        <v>6</v>
      </c>
      <c r="AJ4" s="134" t="s">
        <v>7</v>
      </c>
    </row>
    <row r="5" spans="2:36" ht="18.75" customHeight="1" thickBot="1">
      <c r="B5" s="219" t="s">
        <v>27</v>
      </c>
      <c r="C5" s="220"/>
      <c r="D5" s="221"/>
      <c r="E5" s="117">
        <f>F5*'EU27'!E4</f>
        <v>0</v>
      </c>
      <c r="F5" s="118">
        <f>'Safety Potential'!J5</f>
        <v>0</v>
      </c>
      <c r="G5" s="116"/>
      <c r="H5" s="116"/>
      <c r="I5" s="116"/>
      <c r="J5" s="116"/>
      <c r="K5" s="119">
        <f>E5*G5*H5*I5*J5</f>
        <v>0</v>
      </c>
      <c r="L5" s="120">
        <f>K5/'EU27'!K4</f>
        <v>0</v>
      </c>
      <c r="M5" s="46">
        <f>N5*'EU27'!G4</f>
        <v>0</v>
      </c>
      <c r="N5" s="118">
        <f>'Safety Potential'!P5</f>
        <v>0</v>
      </c>
      <c r="O5" s="116"/>
      <c r="P5" s="116"/>
      <c r="Q5" s="116"/>
      <c r="R5" s="116"/>
      <c r="S5" s="119">
        <f>M5*O5*P5*Q5*R5</f>
        <v>0</v>
      </c>
      <c r="T5" s="120">
        <f>S5/'EU27'!K4</f>
        <v>0</v>
      </c>
      <c r="U5" s="46">
        <f>V5*'EU27'!I4</f>
        <v>0</v>
      </c>
      <c r="V5" s="118">
        <f>'Safety Potential'!V5</f>
        <v>0</v>
      </c>
      <c r="W5" s="116"/>
      <c r="X5" s="116"/>
      <c r="Y5" s="116"/>
      <c r="Z5" s="116"/>
      <c r="AA5" s="119">
        <f>U5*W5*X5*Y5*Z5</f>
        <v>0</v>
      </c>
      <c r="AB5" s="120">
        <f>AA5/'EU27'!K4</f>
        <v>0</v>
      </c>
      <c r="AC5" s="46">
        <f>SUM(E5,M5,U5)</f>
        <v>0</v>
      </c>
      <c r="AD5" s="118">
        <f>AI5/'EU27'!K4</f>
        <v>0</v>
      </c>
      <c r="AE5" s="173" t="e">
        <f>(($E5*G5)+($M5*O5)+($U5*W5))/$AC5</f>
        <v>#DIV/0!</v>
      </c>
      <c r="AF5" s="173" t="e">
        <f>(($E5*H5)+($M5*P5)+($U5*X5))/$AC5</f>
        <v>#DIV/0!</v>
      </c>
      <c r="AG5" s="330" t="e">
        <f>(($E5*I5)+($M5*Q5)+($U5*Y5))/$AC5</f>
        <v>#DIV/0!</v>
      </c>
      <c r="AH5" s="173" t="e">
        <f>(($E5*J5)+($M5*R5)+($U5*Z5))/$AC5</f>
        <v>#DIV/0!</v>
      </c>
      <c r="AI5" s="135">
        <f aca="true" t="shared" si="0" ref="AI5:AI26">SUM(K5,S5,AA5)</f>
        <v>0</v>
      </c>
      <c r="AJ5" s="333">
        <f>AI5/'EU27'!K4</f>
        <v>0</v>
      </c>
    </row>
    <row r="6" spans="2:36" ht="18.75" customHeight="1">
      <c r="B6" s="222" t="s">
        <v>4</v>
      </c>
      <c r="C6" s="225" t="s">
        <v>8</v>
      </c>
      <c r="D6" s="96" t="s">
        <v>0</v>
      </c>
      <c r="E6" s="131">
        <f>F6*'EU27'!E5</f>
        <v>0</v>
      </c>
      <c r="F6" s="43">
        <f>'Safety Potential'!J6</f>
        <v>0</v>
      </c>
      <c r="G6" s="210"/>
      <c r="H6" s="210"/>
      <c r="I6" s="210"/>
      <c r="J6" s="210"/>
      <c r="K6" s="169">
        <f>E6*G6*H6*I6*J6</f>
        <v>0</v>
      </c>
      <c r="L6" s="170">
        <f>K6/'EU27'!K5</f>
        <v>0</v>
      </c>
      <c r="M6" s="39">
        <f>N6*'EU27'!G5</f>
        <v>0</v>
      </c>
      <c r="N6" s="43">
        <f>'Safety Potential'!P6</f>
        <v>0</v>
      </c>
      <c r="O6" s="210"/>
      <c r="P6" s="210"/>
      <c r="Q6" s="210"/>
      <c r="R6" s="210"/>
      <c r="S6" s="169">
        <f>M6*O6*P6*Q6*R6</f>
        <v>0</v>
      </c>
      <c r="T6" s="170">
        <f>S6/'EU27'!K5</f>
        <v>0</v>
      </c>
      <c r="U6" s="39">
        <f>V6*'EU27'!I5</f>
        <v>0</v>
      </c>
      <c r="V6" s="43">
        <f>'Safety Potential'!V6</f>
        <v>0</v>
      </c>
      <c r="W6" s="210"/>
      <c r="X6" s="210"/>
      <c r="Y6" s="210"/>
      <c r="Z6" s="210"/>
      <c r="AA6" s="169">
        <f>U6*W6*X6*Y6*Z6</f>
        <v>0</v>
      </c>
      <c r="AB6" s="170">
        <f>AA6/'EU27'!K5</f>
        <v>0</v>
      </c>
      <c r="AC6" s="39">
        <f aca="true" t="shared" si="1" ref="AC6:AC23">SUM(E6,M6,U6)</f>
        <v>0</v>
      </c>
      <c r="AD6" s="43">
        <f>AC6/'EU27'!K5</f>
        <v>0</v>
      </c>
      <c r="AE6" s="243" t="e">
        <f>((($E6+$E7+$E8)*G6)+(($M6+$M7+$M8)*O6)+(($U6+$U7+$U8)*W6))/($AC6+$AC7+$AC8)</f>
        <v>#DIV/0!</v>
      </c>
      <c r="AF6" s="243" t="e">
        <f>((($E6+$E7+$E8)*H6)+(($M6+$M7+$M8)*P6)+(($U6+$U7+$U8)*X6))/($AC6+$AC7+$AC8)</f>
        <v>#DIV/0!</v>
      </c>
      <c r="AG6" s="331" t="e">
        <f>((($E6+$E7+$E8)*I6)+(($M6+$M7+$M8)*Q6)+(($U6+$U7+$U8)*Y6))/($AC6+$AC7+$AC8)</f>
        <v>#DIV/0!</v>
      </c>
      <c r="AH6" s="243" t="e">
        <f>((($E6+$E7+$E8)*J6)+(($M6+$M7+$M8)*R6)+(($U6+$U7+$U8)*Z6))/($AC6+$AC7+$AC8)</f>
        <v>#DIV/0!</v>
      </c>
      <c r="AI6" s="169">
        <f t="shared" si="0"/>
        <v>0</v>
      </c>
      <c r="AJ6" s="334">
        <f>AI6/'EU27'!K5</f>
        <v>0</v>
      </c>
    </row>
    <row r="7" spans="2:36" ht="18.75" customHeight="1">
      <c r="B7" s="223"/>
      <c r="C7" s="226"/>
      <c r="D7" s="44" t="s">
        <v>1</v>
      </c>
      <c r="E7" s="132">
        <f>F7*'EU27'!E6</f>
        <v>0</v>
      </c>
      <c r="F7" s="41">
        <f>'Safety Potential'!J7</f>
        <v>0</v>
      </c>
      <c r="G7" s="211"/>
      <c r="H7" s="211"/>
      <c r="I7" s="211"/>
      <c r="J7" s="211"/>
      <c r="K7" s="313">
        <f>E7*G6*H6*I6*J6</f>
        <v>0</v>
      </c>
      <c r="L7" s="172">
        <f>K7/'EU27'!K6</f>
        <v>0</v>
      </c>
      <c r="M7" s="40">
        <f>N7*'EU27'!G6</f>
        <v>0</v>
      </c>
      <c r="N7" s="41">
        <f>'Safety Potential'!P7</f>
        <v>0</v>
      </c>
      <c r="O7" s="211"/>
      <c r="P7" s="211"/>
      <c r="Q7" s="211"/>
      <c r="R7" s="211"/>
      <c r="S7" s="313">
        <f>M7*O6*P6*Q6*R6</f>
        <v>0</v>
      </c>
      <c r="T7" s="172">
        <f>S7/'EU27'!K6</f>
        <v>0</v>
      </c>
      <c r="U7" s="40">
        <f>V7*'EU27'!I6</f>
        <v>0</v>
      </c>
      <c r="V7" s="41">
        <f>'Safety Potential'!V7</f>
        <v>0</v>
      </c>
      <c r="W7" s="211"/>
      <c r="X7" s="211"/>
      <c r="Y7" s="211"/>
      <c r="Z7" s="211"/>
      <c r="AA7" s="313">
        <f>U7*W6*X6*Y6*Z6</f>
        <v>0</v>
      </c>
      <c r="AB7" s="172">
        <f>AA7/'EU27'!K6</f>
        <v>0</v>
      </c>
      <c r="AC7" s="40">
        <f t="shared" si="1"/>
        <v>0</v>
      </c>
      <c r="AD7" s="41">
        <f>AC7/'EU27'!K6</f>
        <v>0</v>
      </c>
      <c r="AE7" s="244"/>
      <c r="AF7" s="244"/>
      <c r="AG7" s="332"/>
      <c r="AH7" s="244"/>
      <c r="AI7" s="171">
        <f t="shared" si="0"/>
        <v>0</v>
      </c>
      <c r="AJ7" s="335">
        <f>AI7/'EU27'!K6</f>
        <v>0</v>
      </c>
    </row>
    <row r="8" spans="2:36" ht="18.75" customHeight="1">
      <c r="B8" s="223"/>
      <c r="C8" s="227"/>
      <c r="D8" s="44" t="s">
        <v>2</v>
      </c>
      <c r="E8" s="132">
        <f>F8*'EU27'!E7</f>
        <v>0</v>
      </c>
      <c r="F8" s="41">
        <f>'Safety Potential'!J8</f>
        <v>0</v>
      </c>
      <c r="G8" s="211"/>
      <c r="H8" s="211"/>
      <c r="I8" s="211"/>
      <c r="J8" s="211"/>
      <c r="K8" s="313">
        <f>E8*G6*H6*I6*J6</f>
        <v>0</v>
      </c>
      <c r="L8" s="172">
        <f>K8/'EU27'!K7</f>
        <v>0</v>
      </c>
      <c r="M8" s="40">
        <f>N8*'EU27'!G7</f>
        <v>0</v>
      </c>
      <c r="N8" s="41">
        <f>'Safety Potential'!P8</f>
        <v>0</v>
      </c>
      <c r="O8" s="211"/>
      <c r="P8" s="211"/>
      <c r="Q8" s="211"/>
      <c r="R8" s="211"/>
      <c r="S8" s="313">
        <f>M8*O6*P6*Q6*R6</f>
        <v>0</v>
      </c>
      <c r="T8" s="172">
        <f>S8/'EU27'!K7</f>
        <v>0</v>
      </c>
      <c r="U8" s="40">
        <f>V8*'EU27'!I7</f>
        <v>0</v>
      </c>
      <c r="V8" s="41">
        <f>'Safety Potential'!V8</f>
        <v>0</v>
      </c>
      <c r="W8" s="211"/>
      <c r="X8" s="211"/>
      <c r="Y8" s="211"/>
      <c r="Z8" s="211"/>
      <c r="AA8" s="313">
        <f>U8*W6*X6*Y6*Z6</f>
        <v>0</v>
      </c>
      <c r="AB8" s="172">
        <f>AA8/'EU27'!K7</f>
        <v>0</v>
      </c>
      <c r="AC8" s="40">
        <f t="shared" si="1"/>
        <v>0</v>
      </c>
      <c r="AD8" s="41">
        <f>AC8/'EU27'!K7</f>
        <v>0</v>
      </c>
      <c r="AE8" s="244"/>
      <c r="AF8" s="244"/>
      <c r="AG8" s="332"/>
      <c r="AH8" s="244"/>
      <c r="AI8" s="171">
        <f t="shared" si="0"/>
        <v>0</v>
      </c>
      <c r="AJ8" s="335">
        <f>AI8/'EU27'!K7</f>
        <v>0</v>
      </c>
    </row>
    <row r="9" spans="2:36" ht="18.75" customHeight="1">
      <c r="B9" s="223"/>
      <c r="C9" s="213" t="s">
        <v>9</v>
      </c>
      <c r="D9" s="44" t="s">
        <v>0</v>
      </c>
      <c r="E9" s="132">
        <f>F9*'EU27'!E8</f>
        <v>0</v>
      </c>
      <c r="F9" s="41">
        <f>'Safety Potential'!J9</f>
        <v>0</v>
      </c>
      <c r="G9" s="210"/>
      <c r="H9" s="210"/>
      <c r="I9" s="210"/>
      <c r="J9" s="210"/>
      <c r="K9" s="169">
        <f>E9*G9*H9*I9*J9</f>
        <v>0</v>
      </c>
      <c r="L9" s="172">
        <f>K9/'EU27'!K8</f>
        <v>0</v>
      </c>
      <c r="M9" s="40">
        <f>N9*'EU27'!G8</f>
        <v>0</v>
      </c>
      <c r="N9" s="41">
        <f>'Safety Potential'!P9</f>
        <v>0</v>
      </c>
      <c r="O9" s="210"/>
      <c r="P9" s="210"/>
      <c r="Q9" s="210"/>
      <c r="R9" s="210"/>
      <c r="S9" s="169">
        <f>M9*O9*P9*Q9*R9</f>
        <v>0</v>
      </c>
      <c r="T9" s="172">
        <f>S9/'EU27'!K8</f>
        <v>0</v>
      </c>
      <c r="U9" s="40">
        <f>V9*'EU27'!I8</f>
        <v>0</v>
      </c>
      <c r="V9" s="41">
        <f>'Safety Potential'!V9</f>
        <v>0</v>
      </c>
      <c r="W9" s="210"/>
      <c r="X9" s="210"/>
      <c r="Y9" s="210"/>
      <c r="Z9" s="210"/>
      <c r="AA9" s="169">
        <f>U9*W9*X9*Y9*Z9</f>
        <v>0</v>
      </c>
      <c r="AB9" s="172">
        <f>AA9/'EU27'!K8</f>
        <v>0</v>
      </c>
      <c r="AC9" s="40">
        <f t="shared" si="1"/>
        <v>0</v>
      </c>
      <c r="AD9" s="41">
        <f>AC9/'EU27'!K8</f>
        <v>0</v>
      </c>
      <c r="AE9" s="243" t="e">
        <f>((($E9+$E10+$E11)*G9)+(($M9+$M10+$M11)*O9)+(($U9+$U10+$U11)*W9))/($AC9+$AC10+$AC11)</f>
        <v>#DIV/0!</v>
      </c>
      <c r="AF9" s="243" t="e">
        <f>((($E9+$E10+$E11)*H9)+(($M9+$M10+$M11)*P9)+(($U9+$U10+$U11)*X9))/($AC9+$AC10+$AC11)</f>
        <v>#DIV/0!</v>
      </c>
      <c r="AG9" s="331" t="e">
        <f>((($E9+$E10+$E11)*I9)+(($M9+$M10+$M11)*Q9)+(($U9+$U10+$U11)*Y9))/($AC9+$AC10+$AC11)</f>
        <v>#DIV/0!</v>
      </c>
      <c r="AH9" s="243" t="e">
        <f>((($E9+$E10+$E11)*J9)+(($M9+$M10+$M11)*R9)+(($U9+$U10+$U11)*Z9))/($AC9+$AC10+$AC11)</f>
        <v>#DIV/0!</v>
      </c>
      <c r="AI9" s="171">
        <f t="shared" si="0"/>
        <v>0</v>
      </c>
      <c r="AJ9" s="335">
        <f>AI9/'EU27'!K8</f>
        <v>0</v>
      </c>
    </row>
    <row r="10" spans="2:36" ht="18.75" customHeight="1">
      <c r="B10" s="223"/>
      <c r="C10" s="228"/>
      <c r="D10" s="44" t="s">
        <v>1</v>
      </c>
      <c r="E10" s="132">
        <f>F10*'EU27'!E9</f>
        <v>0</v>
      </c>
      <c r="F10" s="41">
        <f>'Safety Potential'!J10</f>
        <v>0</v>
      </c>
      <c r="G10" s="211"/>
      <c r="H10" s="211"/>
      <c r="I10" s="211"/>
      <c r="J10" s="211"/>
      <c r="K10" s="313">
        <f>E10*G9*H9*I9*J9</f>
        <v>0</v>
      </c>
      <c r="L10" s="172">
        <f>K10/'EU27'!K9</f>
        <v>0</v>
      </c>
      <c r="M10" s="40">
        <f>N10*'EU27'!G9</f>
        <v>0</v>
      </c>
      <c r="N10" s="41">
        <f>'Safety Potential'!P10</f>
        <v>0</v>
      </c>
      <c r="O10" s="211"/>
      <c r="P10" s="211"/>
      <c r="Q10" s="211"/>
      <c r="R10" s="211"/>
      <c r="S10" s="313">
        <f>M10*O9*P9*Q9*R9</f>
        <v>0</v>
      </c>
      <c r="T10" s="172">
        <f>S10/'EU27'!K9</f>
        <v>0</v>
      </c>
      <c r="U10" s="40">
        <f>V10*'EU27'!I9</f>
        <v>0</v>
      </c>
      <c r="V10" s="41">
        <f>'Safety Potential'!V10</f>
        <v>0</v>
      </c>
      <c r="W10" s="211"/>
      <c r="X10" s="211"/>
      <c r="Y10" s="211"/>
      <c r="Z10" s="211"/>
      <c r="AA10" s="313">
        <f>U10*W9*X9*Y9*Z9</f>
        <v>0</v>
      </c>
      <c r="AB10" s="172">
        <f>AA10/'EU27'!K9</f>
        <v>0</v>
      </c>
      <c r="AC10" s="40">
        <f t="shared" si="1"/>
        <v>0</v>
      </c>
      <c r="AD10" s="41">
        <f>AC10/'EU27'!K9</f>
        <v>0</v>
      </c>
      <c r="AE10" s="244"/>
      <c r="AF10" s="244"/>
      <c r="AG10" s="332"/>
      <c r="AH10" s="244"/>
      <c r="AI10" s="171">
        <f t="shared" si="0"/>
        <v>0</v>
      </c>
      <c r="AJ10" s="335">
        <f>AI10/'EU27'!K9</f>
        <v>0</v>
      </c>
    </row>
    <row r="11" spans="2:36" ht="18.75" customHeight="1">
      <c r="B11" s="223"/>
      <c r="C11" s="228"/>
      <c r="D11" s="44" t="s">
        <v>2</v>
      </c>
      <c r="E11" s="132">
        <f>F11*'EU27'!E10</f>
        <v>0</v>
      </c>
      <c r="F11" s="41">
        <f>'Safety Potential'!J11</f>
        <v>0</v>
      </c>
      <c r="G11" s="211"/>
      <c r="H11" s="211"/>
      <c r="I11" s="211"/>
      <c r="J11" s="211"/>
      <c r="K11" s="313">
        <f>E11*G9*H9*I9*J9</f>
        <v>0</v>
      </c>
      <c r="L11" s="172">
        <f>K11/'EU27'!K10</f>
        <v>0</v>
      </c>
      <c r="M11" s="40">
        <f>N11*'EU27'!G10</f>
        <v>0</v>
      </c>
      <c r="N11" s="41">
        <f>'Safety Potential'!P11</f>
        <v>0</v>
      </c>
      <c r="O11" s="211"/>
      <c r="P11" s="211"/>
      <c r="Q11" s="211"/>
      <c r="R11" s="211"/>
      <c r="S11" s="313">
        <f>M11*O9*P9*Q9*R9</f>
        <v>0</v>
      </c>
      <c r="T11" s="172">
        <f>S11/'EU27'!K10</f>
        <v>0</v>
      </c>
      <c r="U11" s="40">
        <f>V11*'EU27'!I10</f>
        <v>0</v>
      </c>
      <c r="V11" s="41">
        <f>'Safety Potential'!V11</f>
        <v>0</v>
      </c>
      <c r="W11" s="211"/>
      <c r="X11" s="211"/>
      <c r="Y11" s="211"/>
      <c r="Z11" s="211"/>
      <c r="AA11" s="313">
        <f>U11*W9*X9*Y9*Z9</f>
        <v>0</v>
      </c>
      <c r="AB11" s="172">
        <f>AA11/'EU27'!K10</f>
        <v>0</v>
      </c>
      <c r="AC11" s="40">
        <f t="shared" si="1"/>
        <v>0</v>
      </c>
      <c r="AD11" s="41">
        <f>AC11/'EU27'!K10</f>
        <v>0</v>
      </c>
      <c r="AE11" s="244"/>
      <c r="AF11" s="244"/>
      <c r="AG11" s="332"/>
      <c r="AH11" s="244"/>
      <c r="AI11" s="171">
        <f t="shared" si="0"/>
        <v>0</v>
      </c>
      <c r="AJ11" s="335">
        <f>AI11/'EU27'!K10</f>
        <v>0</v>
      </c>
    </row>
    <row r="12" spans="2:36" ht="18.75" customHeight="1">
      <c r="B12" s="223"/>
      <c r="C12" s="229" t="s">
        <v>10</v>
      </c>
      <c r="D12" s="44" t="s">
        <v>0</v>
      </c>
      <c r="E12" s="132">
        <f>F12*'EU27'!E11</f>
        <v>0</v>
      </c>
      <c r="F12" s="41">
        <f>'Safety Potential'!J12</f>
        <v>0</v>
      </c>
      <c r="G12" s="210"/>
      <c r="H12" s="210"/>
      <c r="I12" s="210"/>
      <c r="J12" s="210"/>
      <c r="K12" s="169">
        <f>E12*G12*H12*I12*J12</f>
        <v>0</v>
      </c>
      <c r="L12" s="172">
        <f>K12/'EU27'!K11</f>
        <v>0</v>
      </c>
      <c r="M12" s="40">
        <f>N12*'EU27'!G11</f>
        <v>0</v>
      </c>
      <c r="N12" s="41">
        <f>'Safety Potential'!P12</f>
        <v>0</v>
      </c>
      <c r="O12" s="210"/>
      <c r="P12" s="210"/>
      <c r="Q12" s="210"/>
      <c r="R12" s="210"/>
      <c r="S12" s="169">
        <f>M12*O12*P12*Q12*R12</f>
        <v>0</v>
      </c>
      <c r="T12" s="172">
        <f>S12/'EU27'!K11</f>
        <v>0</v>
      </c>
      <c r="U12" s="40">
        <f>V12*'EU27'!I11</f>
        <v>0</v>
      </c>
      <c r="V12" s="41">
        <f>'Safety Potential'!V12</f>
        <v>0</v>
      </c>
      <c r="W12" s="210"/>
      <c r="X12" s="210"/>
      <c r="Y12" s="210"/>
      <c r="Z12" s="210"/>
      <c r="AA12" s="169">
        <f>U12*W12*X12*Y12*Z12</f>
        <v>0</v>
      </c>
      <c r="AB12" s="172">
        <f>AA12/'EU27'!K11</f>
        <v>0</v>
      </c>
      <c r="AC12" s="40">
        <f t="shared" si="1"/>
        <v>0</v>
      </c>
      <c r="AD12" s="41">
        <f>AC12/'EU27'!K11</f>
        <v>0</v>
      </c>
      <c r="AE12" s="243" t="e">
        <f>((($E12+$E13+$E14)*G12)+(($M12+$M13+$M14)*O12)+(($U12+$U13+$U14)*W12))/($AC12+$AC13+$AC14)</f>
        <v>#DIV/0!</v>
      </c>
      <c r="AF12" s="243" t="e">
        <f>((($E12+$E13+$E14)*H12)+(($M12+$M13+$M14)*P12)+(($U12+$U13+$U14)*X12))/($AC12+$AC13+$AC14)</f>
        <v>#DIV/0!</v>
      </c>
      <c r="AG12" s="331" t="e">
        <f>((($E12+$E13+$E14)*I12)+(($M12+$M13+$M14)*Q12)+(($U12+$U13+$U14)*Y12))/($AC12+$AC13+$AC14)</f>
        <v>#DIV/0!</v>
      </c>
      <c r="AH12" s="243" t="e">
        <f>((($E12+$E13+$E14)*J12)+(($M12+$M13+$M14)*R12)+(($U12+$U13+$U14)*Z12))/($AC12+$AC13+$AC14)</f>
        <v>#DIV/0!</v>
      </c>
      <c r="AI12" s="171">
        <f t="shared" si="0"/>
        <v>0</v>
      </c>
      <c r="AJ12" s="335">
        <f>AI12/'EU27'!K11</f>
        <v>0</v>
      </c>
    </row>
    <row r="13" spans="2:36" ht="18.75" customHeight="1">
      <c r="B13" s="223"/>
      <c r="C13" s="226"/>
      <c r="D13" s="44" t="s">
        <v>1</v>
      </c>
      <c r="E13" s="132">
        <f>F13*'EU27'!E12</f>
        <v>0</v>
      </c>
      <c r="F13" s="41">
        <f>'Safety Potential'!J13</f>
        <v>0</v>
      </c>
      <c r="G13" s="211"/>
      <c r="H13" s="211"/>
      <c r="I13" s="211"/>
      <c r="J13" s="211"/>
      <c r="K13" s="313">
        <f>E13*G12*H12*I12*J12</f>
        <v>0</v>
      </c>
      <c r="L13" s="172">
        <f>K13/'EU27'!K12</f>
        <v>0</v>
      </c>
      <c r="M13" s="40">
        <f>N13*'EU27'!G12</f>
        <v>0</v>
      </c>
      <c r="N13" s="41">
        <f>'Safety Potential'!P13</f>
        <v>0</v>
      </c>
      <c r="O13" s="211"/>
      <c r="P13" s="211"/>
      <c r="Q13" s="211"/>
      <c r="R13" s="211"/>
      <c r="S13" s="313">
        <f>M13*O12*P12*Q12*R12</f>
        <v>0</v>
      </c>
      <c r="T13" s="172">
        <f>S13/'EU27'!K12</f>
        <v>0</v>
      </c>
      <c r="U13" s="40">
        <f>V13*'EU27'!I12</f>
        <v>0</v>
      </c>
      <c r="V13" s="41">
        <f>'Safety Potential'!V13</f>
        <v>0</v>
      </c>
      <c r="W13" s="211"/>
      <c r="X13" s="211"/>
      <c r="Y13" s="211"/>
      <c r="Z13" s="211"/>
      <c r="AA13" s="313">
        <f>U13*W12*X12*Y12*Z12</f>
        <v>0</v>
      </c>
      <c r="AB13" s="172">
        <f>AA13/'EU27'!K12</f>
        <v>0</v>
      </c>
      <c r="AC13" s="40">
        <f t="shared" si="1"/>
        <v>0</v>
      </c>
      <c r="AD13" s="41">
        <f>AC13/'EU27'!K12</f>
        <v>0</v>
      </c>
      <c r="AE13" s="244"/>
      <c r="AF13" s="244"/>
      <c r="AG13" s="332"/>
      <c r="AH13" s="244"/>
      <c r="AI13" s="171">
        <f t="shared" si="0"/>
        <v>0</v>
      </c>
      <c r="AJ13" s="335">
        <f>AI13/'EU27'!K12</f>
        <v>0</v>
      </c>
    </row>
    <row r="14" spans="2:36" ht="18.75" customHeight="1">
      <c r="B14" s="223"/>
      <c r="C14" s="227"/>
      <c r="D14" s="44" t="s">
        <v>2</v>
      </c>
      <c r="E14" s="132">
        <f>F14*'EU27'!E13</f>
        <v>0</v>
      </c>
      <c r="F14" s="41">
        <f>'Safety Potential'!J14</f>
        <v>0</v>
      </c>
      <c r="G14" s="211"/>
      <c r="H14" s="211"/>
      <c r="I14" s="211"/>
      <c r="J14" s="211"/>
      <c r="K14" s="313">
        <f>E14*G12*H12*I12*J12</f>
        <v>0</v>
      </c>
      <c r="L14" s="172">
        <f>K14/'EU27'!K13</f>
        <v>0</v>
      </c>
      <c r="M14" s="40">
        <f>N14*'EU27'!G13</f>
        <v>0</v>
      </c>
      <c r="N14" s="41">
        <f>'Safety Potential'!P14</f>
        <v>0</v>
      </c>
      <c r="O14" s="211"/>
      <c r="P14" s="211"/>
      <c r="Q14" s="211"/>
      <c r="R14" s="211"/>
      <c r="S14" s="313">
        <f>M14*O12*P12*Q12*R12</f>
        <v>0</v>
      </c>
      <c r="T14" s="172">
        <f>S14/'EU27'!K13</f>
        <v>0</v>
      </c>
      <c r="U14" s="40">
        <f>V14*'EU27'!I13</f>
        <v>0</v>
      </c>
      <c r="V14" s="41">
        <f>'Safety Potential'!V14</f>
        <v>0</v>
      </c>
      <c r="W14" s="211"/>
      <c r="X14" s="211"/>
      <c r="Y14" s="211"/>
      <c r="Z14" s="211"/>
      <c r="AA14" s="313">
        <f>U14*W12*X12*Y12*Z12</f>
        <v>0</v>
      </c>
      <c r="AB14" s="172">
        <f>AA14/'EU27'!K13</f>
        <v>0</v>
      </c>
      <c r="AC14" s="40">
        <f t="shared" si="1"/>
        <v>0</v>
      </c>
      <c r="AD14" s="41">
        <f>AC14/'EU27'!K13</f>
        <v>0</v>
      </c>
      <c r="AE14" s="244"/>
      <c r="AF14" s="244"/>
      <c r="AG14" s="332"/>
      <c r="AH14" s="244"/>
      <c r="AI14" s="171">
        <f t="shared" si="0"/>
        <v>0</v>
      </c>
      <c r="AJ14" s="335">
        <f>AI14/'EU27'!K13</f>
        <v>0</v>
      </c>
    </row>
    <row r="15" spans="2:36" ht="18.75" customHeight="1">
      <c r="B15" s="223"/>
      <c r="C15" s="228" t="s">
        <v>11</v>
      </c>
      <c r="D15" s="44" t="s">
        <v>0</v>
      </c>
      <c r="E15" s="132">
        <f>F15*'EU27'!E14</f>
        <v>0</v>
      </c>
      <c r="F15" s="41">
        <f>'Safety Potential'!J15</f>
        <v>0</v>
      </c>
      <c r="G15" s="210"/>
      <c r="H15" s="210"/>
      <c r="I15" s="210"/>
      <c r="J15" s="210"/>
      <c r="K15" s="169">
        <f>E15*G15*H15*I15*J15</f>
        <v>0</v>
      </c>
      <c r="L15" s="172">
        <f>K15/'EU27'!K14</f>
        <v>0</v>
      </c>
      <c r="M15" s="40">
        <f>N15*'EU27'!G14</f>
        <v>0</v>
      </c>
      <c r="N15" s="41">
        <f>'Safety Potential'!P15</f>
        <v>0</v>
      </c>
      <c r="O15" s="210"/>
      <c r="P15" s="210"/>
      <c r="Q15" s="210"/>
      <c r="R15" s="210"/>
      <c r="S15" s="169">
        <f>M15*O15*P15*Q15*R15</f>
        <v>0</v>
      </c>
      <c r="T15" s="172">
        <f>S15/'EU27'!K14</f>
        <v>0</v>
      </c>
      <c r="U15" s="40">
        <f>V15*'EU27'!I14</f>
        <v>0</v>
      </c>
      <c r="V15" s="41">
        <f>'Safety Potential'!V15</f>
        <v>0</v>
      </c>
      <c r="W15" s="210"/>
      <c r="X15" s="210"/>
      <c r="Y15" s="210"/>
      <c r="Z15" s="210"/>
      <c r="AA15" s="169">
        <f>U15*W15*X15*Y15*Z15</f>
        <v>0</v>
      </c>
      <c r="AB15" s="172">
        <f>AA15/'EU27'!K14</f>
        <v>0</v>
      </c>
      <c r="AC15" s="40">
        <f t="shared" si="1"/>
        <v>0</v>
      </c>
      <c r="AD15" s="41">
        <f>AC15/'EU27'!K14</f>
        <v>0</v>
      </c>
      <c r="AE15" s="243" t="e">
        <f>((($E15+$E16+$E17)*G15)+(($M15+$M16+$M17)*O15)+(($U15+$U16+$U17)*W15))/($AC15+$AC16+$AC17)</f>
        <v>#DIV/0!</v>
      </c>
      <c r="AF15" s="243" t="e">
        <f>((($E15+$E16+$E17)*H15)+(($M15+$M16+$M17)*P15)+(($U15+$U16+$U17)*X15))/($AC15+$AC16+$AC17)</f>
        <v>#DIV/0!</v>
      </c>
      <c r="AG15" s="331" t="e">
        <f>((($E15+$E16+$E17)*I15)+(($M15+$M16+$M17)*Q15)+(($U15+$U16+$U17)*Y15))/($AC15+$AC16+$AC17)</f>
        <v>#DIV/0!</v>
      </c>
      <c r="AH15" s="243" t="e">
        <f>((($E15+$E16+$E17)*J15)+(($M15+$M16+$M17)*R15)+(($U15+$U16+$U17)*Z15))/($AC15+$AC16+$AC17)</f>
        <v>#DIV/0!</v>
      </c>
      <c r="AI15" s="171">
        <f t="shared" si="0"/>
        <v>0</v>
      </c>
      <c r="AJ15" s="335">
        <f>AI15/'EU27'!K14</f>
        <v>0</v>
      </c>
    </row>
    <row r="16" spans="2:36" ht="18.75" customHeight="1">
      <c r="B16" s="223"/>
      <c r="C16" s="228"/>
      <c r="D16" s="44" t="s">
        <v>1</v>
      </c>
      <c r="E16" s="132">
        <f>F16*'EU27'!E15</f>
        <v>0</v>
      </c>
      <c r="F16" s="41">
        <f>'Safety Potential'!J16</f>
        <v>0</v>
      </c>
      <c r="G16" s="211"/>
      <c r="H16" s="211"/>
      <c r="I16" s="211"/>
      <c r="J16" s="211"/>
      <c r="K16" s="313">
        <f>E16*G15*H15*I15*J15</f>
        <v>0</v>
      </c>
      <c r="L16" s="172">
        <f>K16/'EU27'!K15</f>
        <v>0</v>
      </c>
      <c r="M16" s="40">
        <f>N16*'EU27'!G15</f>
        <v>0</v>
      </c>
      <c r="N16" s="41">
        <f>'Safety Potential'!P16</f>
        <v>0</v>
      </c>
      <c r="O16" s="211"/>
      <c r="P16" s="211"/>
      <c r="Q16" s="211"/>
      <c r="R16" s="211"/>
      <c r="S16" s="313">
        <f>M16*O15*P15*Q15*R15</f>
        <v>0</v>
      </c>
      <c r="T16" s="172">
        <f>S16/'EU27'!K15</f>
        <v>0</v>
      </c>
      <c r="U16" s="40">
        <f>V16*'EU27'!I15</f>
        <v>0</v>
      </c>
      <c r="V16" s="41">
        <f>'Safety Potential'!V16</f>
        <v>0</v>
      </c>
      <c r="W16" s="211"/>
      <c r="X16" s="211"/>
      <c r="Y16" s="211"/>
      <c r="Z16" s="211"/>
      <c r="AA16" s="313">
        <f>U16*W15*X15*Y15*Z15</f>
        <v>0</v>
      </c>
      <c r="AB16" s="172">
        <f>AA16/'EU27'!K15</f>
        <v>0</v>
      </c>
      <c r="AC16" s="40">
        <f t="shared" si="1"/>
        <v>0</v>
      </c>
      <c r="AD16" s="41">
        <f>AC16/'EU27'!K15</f>
        <v>0</v>
      </c>
      <c r="AE16" s="244"/>
      <c r="AF16" s="244"/>
      <c r="AG16" s="332"/>
      <c r="AH16" s="244"/>
      <c r="AI16" s="171">
        <f t="shared" si="0"/>
        <v>0</v>
      </c>
      <c r="AJ16" s="335">
        <f>AI16/'EU27'!K15</f>
        <v>0</v>
      </c>
    </row>
    <row r="17" spans="2:36" ht="18.75" customHeight="1">
      <c r="B17" s="223"/>
      <c r="C17" s="228"/>
      <c r="D17" s="44" t="s">
        <v>2</v>
      </c>
      <c r="E17" s="132">
        <f>F17*'EU27'!E16</f>
        <v>0</v>
      </c>
      <c r="F17" s="41">
        <f>'Safety Potential'!J17</f>
        <v>0</v>
      </c>
      <c r="G17" s="211"/>
      <c r="H17" s="211"/>
      <c r="I17" s="211"/>
      <c r="J17" s="211"/>
      <c r="K17" s="313">
        <f>E17*G15*H15*I15*J15</f>
        <v>0</v>
      </c>
      <c r="L17" s="172">
        <f>K17/'EU27'!K16</f>
        <v>0</v>
      </c>
      <c r="M17" s="40">
        <f>N17*'EU27'!G16</f>
        <v>0</v>
      </c>
      <c r="N17" s="41">
        <f>'Safety Potential'!P17</f>
        <v>0</v>
      </c>
      <c r="O17" s="211"/>
      <c r="P17" s="211"/>
      <c r="Q17" s="211"/>
      <c r="R17" s="211"/>
      <c r="S17" s="313">
        <f>M17*O15*P15*Q15*R15</f>
        <v>0</v>
      </c>
      <c r="T17" s="172">
        <f>S17/'EU27'!K16</f>
        <v>0</v>
      </c>
      <c r="U17" s="40">
        <f>V17*'EU27'!I16</f>
        <v>0</v>
      </c>
      <c r="V17" s="41">
        <f>'Safety Potential'!V17</f>
        <v>0</v>
      </c>
      <c r="W17" s="211"/>
      <c r="X17" s="211"/>
      <c r="Y17" s="211"/>
      <c r="Z17" s="211"/>
      <c r="AA17" s="313">
        <f>U17*W15*X15*Y15*Z15</f>
        <v>0</v>
      </c>
      <c r="AB17" s="172">
        <f>AA17/'EU27'!K16</f>
        <v>0</v>
      </c>
      <c r="AC17" s="40">
        <f t="shared" si="1"/>
        <v>0</v>
      </c>
      <c r="AD17" s="41">
        <f>AC17/'EU27'!K16</f>
        <v>0</v>
      </c>
      <c r="AE17" s="244"/>
      <c r="AF17" s="244"/>
      <c r="AG17" s="332"/>
      <c r="AH17" s="244"/>
      <c r="AI17" s="171">
        <f t="shared" si="0"/>
        <v>0</v>
      </c>
      <c r="AJ17" s="335">
        <f>AI17/'EU27'!K16</f>
        <v>0</v>
      </c>
    </row>
    <row r="18" spans="2:36" ht="18.75" customHeight="1">
      <c r="B18" s="223"/>
      <c r="C18" s="228" t="s">
        <v>12</v>
      </c>
      <c r="D18" s="44" t="s">
        <v>0</v>
      </c>
      <c r="E18" s="132">
        <f>F18*'EU27'!E17</f>
        <v>0</v>
      </c>
      <c r="F18" s="41">
        <f>'Safety Potential'!J18</f>
        <v>0</v>
      </c>
      <c r="G18" s="210"/>
      <c r="H18" s="210"/>
      <c r="I18" s="210"/>
      <c r="J18" s="210"/>
      <c r="K18" s="169">
        <f>E18*G18*H18*I18*J18</f>
        <v>0</v>
      </c>
      <c r="L18" s="172">
        <f>K18/'EU27'!K17</f>
        <v>0</v>
      </c>
      <c r="M18" s="40">
        <f>N18*'EU27'!G17</f>
        <v>0</v>
      </c>
      <c r="N18" s="41">
        <f>'Safety Potential'!P18</f>
        <v>0</v>
      </c>
      <c r="O18" s="210"/>
      <c r="P18" s="210"/>
      <c r="Q18" s="210"/>
      <c r="R18" s="210"/>
      <c r="S18" s="169">
        <f>M18*O18*P18*Q18*R18</f>
        <v>0</v>
      </c>
      <c r="T18" s="172">
        <f>S18/'EU27'!K17</f>
        <v>0</v>
      </c>
      <c r="U18" s="40">
        <f>V18*'EU27'!I17</f>
        <v>0</v>
      </c>
      <c r="V18" s="41">
        <f>'Safety Potential'!V18</f>
        <v>0</v>
      </c>
      <c r="W18" s="210"/>
      <c r="X18" s="210"/>
      <c r="Y18" s="210"/>
      <c r="Z18" s="210"/>
      <c r="AA18" s="169">
        <f>U18*W18*X18*Y18*Z18</f>
        <v>0</v>
      </c>
      <c r="AB18" s="172">
        <f>AA18/'EU27'!K17</f>
        <v>0</v>
      </c>
      <c r="AC18" s="40">
        <f t="shared" si="1"/>
        <v>0</v>
      </c>
      <c r="AD18" s="41">
        <f>AC18/'EU27'!K17</f>
        <v>0</v>
      </c>
      <c r="AE18" s="243" t="e">
        <f>((($E18+$E19+$E20)*G18)+(($M18+$M19+$M20)*O18)+(($U18+$U19+$U20)*W18))/($AC18+$AC19+$AC20)</f>
        <v>#DIV/0!</v>
      </c>
      <c r="AF18" s="243" t="e">
        <f>((($E18+$E19+$E20)*H18)+(($M18+$M19+$M20)*P18)+(($U18+$U19+$U20)*X18))/($AC18+$AC19+$AC20)</f>
        <v>#DIV/0!</v>
      </c>
      <c r="AG18" s="331" t="e">
        <f>((($E18+$E19+$E20)*I18)+(($M18+$M19+$M20)*Q18)+(($U18+$U19+$U20)*Y18))/($AC18+$AC19+$AC20)</f>
        <v>#DIV/0!</v>
      </c>
      <c r="AH18" s="243" t="e">
        <f>((($E18+$E19+$E20)*J18)+(($M18+$M19+$M20)*R18)+(($U18+$U19+$U20)*Z18))/($AC18+$AC19+$AC20)</f>
        <v>#DIV/0!</v>
      </c>
      <c r="AI18" s="171">
        <f t="shared" si="0"/>
        <v>0</v>
      </c>
      <c r="AJ18" s="335">
        <f>AI18/'EU27'!K17</f>
        <v>0</v>
      </c>
    </row>
    <row r="19" spans="2:36" ht="18.75" customHeight="1">
      <c r="B19" s="223"/>
      <c r="C19" s="228"/>
      <c r="D19" s="44" t="s">
        <v>1</v>
      </c>
      <c r="E19" s="132">
        <f>F19*'EU27'!E18</f>
        <v>0</v>
      </c>
      <c r="F19" s="41">
        <f>'Safety Potential'!J19</f>
        <v>0</v>
      </c>
      <c r="G19" s="211"/>
      <c r="H19" s="211"/>
      <c r="I19" s="211"/>
      <c r="J19" s="211"/>
      <c r="K19" s="313">
        <f>E19*G18*H18*I18*J18</f>
        <v>0</v>
      </c>
      <c r="L19" s="172">
        <f>K19/'EU27'!K18</f>
        <v>0</v>
      </c>
      <c r="M19" s="40">
        <f>N19*'EU27'!G18</f>
        <v>0</v>
      </c>
      <c r="N19" s="41">
        <f>'Safety Potential'!P19</f>
        <v>0</v>
      </c>
      <c r="O19" s="211"/>
      <c r="P19" s="211"/>
      <c r="Q19" s="211"/>
      <c r="R19" s="211"/>
      <c r="S19" s="313">
        <f>M19*O18*P18*Q18*R18</f>
        <v>0</v>
      </c>
      <c r="T19" s="172">
        <f>S19/'EU27'!K18</f>
        <v>0</v>
      </c>
      <c r="U19" s="40">
        <f>V19*'EU27'!I18</f>
        <v>0</v>
      </c>
      <c r="V19" s="41">
        <f>'Safety Potential'!V19</f>
        <v>0</v>
      </c>
      <c r="W19" s="211"/>
      <c r="X19" s="211"/>
      <c r="Y19" s="211"/>
      <c r="Z19" s="211"/>
      <c r="AA19" s="313">
        <f>U19*W18*X18*Y18*Z18</f>
        <v>0</v>
      </c>
      <c r="AB19" s="172">
        <f>AA19/'EU27'!K18</f>
        <v>0</v>
      </c>
      <c r="AC19" s="40">
        <f t="shared" si="1"/>
        <v>0</v>
      </c>
      <c r="AD19" s="41">
        <f>AC19/'EU27'!K18</f>
        <v>0</v>
      </c>
      <c r="AE19" s="244"/>
      <c r="AF19" s="244"/>
      <c r="AG19" s="332"/>
      <c r="AH19" s="244"/>
      <c r="AI19" s="171">
        <f t="shared" si="0"/>
        <v>0</v>
      </c>
      <c r="AJ19" s="335">
        <f>AI19/'EU27'!K18</f>
        <v>0</v>
      </c>
    </row>
    <row r="20" spans="2:36" ht="18.75" customHeight="1">
      <c r="B20" s="223"/>
      <c r="C20" s="228"/>
      <c r="D20" s="44" t="s">
        <v>2</v>
      </c>
      <c r="E20" s="132">
        <f>F20*'EU27'!E19</f>
        <v>0</v>
      </c>
      <c r="F20" s="41">
        <f>'Safety Potential'!J20</f>
        <v>0</v>
      </c>
      <c r="G20" s="211"/>
      <c r="H20" s="211"/>
      <c r="I20" s="211"/>
      <c r="J20" s="211"/>
      <c r="K20" s="313">
        <f>E20*G18*H18*I18*J18</f>
        <v>0</v>
      </c>
      <c r="L20" s="172">
        <f>K20/'EU27'!K19</f>
        <v>0</v>
      </c>
      <c r="M20" s="40">
        <f>N20*'EU27'!G19</f>
        <v>0</v>
      </c>
      <c r="N20" s="41">
        <f>'Safety Potential'!P20</f>
        <v>0</v>
      </c>
      <c r="O20" s="211"/>
      <c r="P20" s="211"/>
      <c r="Q20" s="211"/>
      <c r="R20" s="211"/>
      <c r="S20" s="313">
        <f>M20*O18*P18*Q18*R18</f>
        <v>0</v>
      </c>
      <c r="T20" s="172">
        <f>S20/'EU27'!K19</f>
        <v>0</v>
      </c>
      <c r="U20" s="40">
        <f>V20*'EU27'!I19</f>
        <v>0</v>
      </c>
      <c r="V20" s="41">
        <f>'Safety Potential'!V20</f>
        <v>0</v>
      </c>
      <c r="W20" s="211"/>
      <c r="X20" s="211"/>
      <c r="Y20" s="211"/>
      <c r="Z20" s="211"/>
      <c r="AA20" s="313">
        <f>U20*W18*X18*Y18*Z18</f>
        <v>0</v>
      </c>
      <c r="AB20" s="172">
        <f>AA20/'EU27'!K19</f>
        <v>0</v>
      </c>
      <c r="AC20" s="40">
        <f t="shared" si="1"/>
        <v>0</v>
      </c>
      <c r="AD20" s="41">
        <f>AC20/'EU27'!K19</f>
        <v>0</v>
      </c>
      <c r="AE20" s="244"/>
      <c r="AF20" s="244"/>
      <c r="AG20" s="332"/>
      <c r="AH20" s="244"/>
      <c r="AI20" s="171">
        <f t="shared" si="0"/>
        <v>0</v>
      </c>
      <c r="AJ20" s="335">
        <f>AI20/'EU27'!K19</f>
        <v>0</v>
      </c>
    </row>
    <row r="21" spans="2:36" ht="18.75" customHeight="1">
      <c r="B21" s="223"/>
      <c r="C21" s="228" t="s">
        <v>13</v>
      </c>
      <c r="D21" s="44" t="s">
        <v>0</v>
      </c>
      <c r="E21" s="132">
        <f>F21*'EU27'!E20</f>
        <v>0</v>
      </c>
      <c r="F21" s="41">
        <f>'Safety Potential'!J21</f>
        <v>0</v>
      </c>
      <c r="G21" s="210"/>
      <c r="H21" s="210"/>
      <c r="I21" s="210"/>
      <c r="J21" s="210"/>
      <c r="K21" s="169">
        <f>E21*G21*H21*I21*J21</f>
        <v>0</v>
      </c>
      <c r="L21" s="172">
        <f>K21/'EU27'!K20</f>
        <v>0</v>
      </c>
      <c r="M21" s="40">
        <f>N21*'EU27'!G20</f>
        <v>0</v>
      </c>
      <c r="N21" s="41">
        <f>'Safety Potential'!P21</f>
        <v>0</v>
      </c>
      <c r="O21" s="210"/>
      <c r="P21" s="210"/>
      <c r="Q21" s="210"/>
      <c r="R21" s="210"/>
      <c r="S21" s="169">
        <f>M21*O21*P21*Q21*R21</f>
        <v>0</v>
      </c>
      <c r="T21" s="172">
        <f>S21/'EU27'!K20</f>
        <v>0</v>
      </c>
      <c r="U21" s="40">
        <f>V21*'EU27'!I20</f>
        <v>0</v>
      </c>
      <c r="V21" s="41">
        <f>'Safety Potential'!V21</f>
        <v>0</v>
      </c>
      <c r="W21" s="210"/>
      <c r="X21" s="210"/>
      <c r="Y21" s="210"/>
      <c r="Z21" s="210"/>
      <c r="AA21" s="169">
        <f>U21*W21*X21*Y21*Z21</f>
        <v>0</v>
      </c>
      <c r="AB21" s="172">
        <f>AA21/'EU27'!K20</f>
        <v>0</v>
      </c>
      <c r="AC21" s="40">
        <f t="shared" si="1"/>
        <v>0</v>
      </c>
      <c r="AD21" s="41">
        <f>AC21/'EU27'!K20</f>
        <v>0</v>
      </c>
      <c r="AE21" s="243" t="e">
        <f>((($E21+$E22+$E23)*G21)+(($M21+$M22+$M23)*O21)+(($U21+$U22+$U23)*W21))/($AC21+$AC22+$AC23)</f>
        <v>#DIV/0!</v>
      </c>
      <c r="AF21" s="243" t="e">
        <f>((($E21+$E22+$E23)*H21)+(($M21+$M22+$M23)*P21)+(($U21+$U22+$U23)*X21))/($AC21+$AC22+$AC23)</f>
        <v>#DIV/0!</v>
      </c>
      <c r="AG21" s="331" t="e">
        <f>((($E21+$E22+$E23)*I21)+(($M21+$M22+$M23)*Q21)+(($U21+$U22+$U23)*Y21))/($AC21+$AC22+$AC23)</f>
        <v>#DIV/0!</v>
      </c>
      <c r="AH21" s="243" t="e">
        <f>((($E21+$E22+$E23)*J21)+(($M21+$M22+$M23)*R21)+(($U21+$U22+$U23)*Z21))/($AC21+$AC22+$AC23)</f>
        <v>#DIV/0!</v>
      </c>
      <c r="AI21" s="171">
        <f t="shared" si="0"/>
        <v>0</v>
      </c>
      <c r="AJ21" s="335">
        <f>AI21/'EU27'!K20</f>
        <v>0</v>
      </c>
    </row>
    <row r="22" spans="2:36" ht="18.75" customHeight="1">
      <c r="B22" s="223"/>
      <c r="C22" s="228"/>
      <c r="D22" s="44" t="s">
        <v>1</v>
      </c>
      <c r="E22" s="132">
        <f>F22*'EU27'!E21</f>
        <v>0</v>
      </c>
      <c r="F22" s="41">
        <f>'Safety Potential'!J22</f>
        <v>0</v>
      </c>
      <c r="G22" s="211"/>
      <c r="H22" s="211"/>
      <c r="I22" s="211"/>
      <c r="J22" s="211"/>
      <c r="K22" s="313">
        <f>E22*G21*H21*I21*J21</f>
        <v>0</v>
      </c>
      <c r="L22" s="172">
        <f>K22/'EU27'!K21</f>
        <v>0</v>
      </c>
      <c r="M22" s="40">
        <f>N22*'EU27'!G21</f>
        <v>0</v>
      </c>
      <c r="N22" s="41">
        <f>'Safety Potential'!P22</f>
        <v>0</v>
      </c>
      <c r="O22" s="211"/>
      <c r="P22" s="211"/>
      <c r="Q22" s="211"/>
      <c r="R22" s="211"/>
      <c r="S22" s="313">
        <f>M22*O21*P21*Q21*R21</f>
        <v>0</v>
      </c>
      <c r="T22" s="172">
        <f>S22/'EU27'!K21</f>
        <v>0</v>
      </c>
      <c r="U22" s="40">
        <f>V22*'EU27'!I21</f>
        <v>0</v>
      </c>
      <c r="V22" s="41">
        <f>'Safety Potential'!V22</f>
        <v>0</v>
      </c>
      <c r="W22" s="211"/>
      <c r="X22" s="211"/>
      <c r="Y22" s="211"/>
      <c r="Z22" s="211"/>
      <c r="AA22" s="313">
        <f>U22*W21*X21*Y21*Z21</f>
        <v>0</v>
      </c>
      <c r="AB22" s="172">
        <f>AA22/'EU27'!K21</f>
        <v>0</v>
      </c>
      <c r="AC22" s="40">
        <f t="shared" si="1"/>
        <v>0</v>
      </c>
      <c r="AD22" s="41">
        <f>AC22/'EU27'!K21</f>
        <v>0</v>
      </c>
      <c r="AE22" s="244"/>
      <c r="AF22" s="244"/>
      <c r="AG22" s="332"/>
      <c r="AH22" s="244"/>
      <c r="AI22" s="171">
        <f t="shared" si="0"/>
        <v>0</v>
      </c>
      <c r="AJ22" s="335">
        <f>AI22/'EU27'!K21</f>
        <v>0</v>
      </c>
    </row>
    <row r="23" spans="2:36" ht="18.75" customHeight="1" thickBot="1">
      <c r="B23" s="223"/>
      <c r="C23" s="230"/>
      <c r="D23" s="47" t="s">
        <v>2</v>
      </c>
      <c r="E23" s="133">
        <f>F23*'EU27'!E22</f>
        <v>0</v>
      </c>
      <c r="F23" s="41">
        <f>'Safety Potential'!J23</f>
        <v>0</v>
      </c>
      <c r="G23" s="211"/>
      <c r="H23" s="211"/>
      <c r="I23" s="211"/>
      <c r="J23" s="211"/>
      <c r="K23" s="313">
        <f>E23*G21*H21*I21*J21</f>
        <v>0</v>
      </c>
      <c r="L23" s="172">
        <f>K23/'EU27'!K22</f>
        <v>0</v>
      </c>
      <c r="M23" s="97">
        <f>N23*'EU27'!G22</f>
        <v>0</v>
      </c>
      <c r="N23" s="41">
        <f>'Safety Potential'!P23</f>
        <v>0</v>
      </c>
      <c r="O23" s="211"/>
      <c r="P23" s="211"/>
      <c r="Q23" s="211"/>
      <c r="R23" s="211"/>
      <c r="S23" s="313">
        <f>M23*O21*P21*Q21*R21</f>
        <v>0</v>
      </c>
      <c r="T23" s="172">
        <f>S23/'EU27'!K22</f>
        <v>0</v>
      </c>
      <c r="U23" s="97">
        <f>V23*'EU27'!I22</f>
        <v>0</v>
      </c>
      <c r="V23" s="41">
        <f>'Safety Potential'!V23</f>
        <v>0</v>
      </c>
      <c r="W23" s="211"/>
      <c r="X23" s="211"/>
      <c r="Y23" s="211"/>
      <c r="Z23" s="211"/>
      <c r="AA23" s="313">
        <f>U23*W21*X21*Y21*Z21</f>
        <v>0</v>
      </c>
      <c r="AB23" s="172">
        <f>AA23/'EU27'!K22</f>
        <v>0</v>
      </c>
      <c r="AC23" s="97">
        <f t="shared" si="1"/>
        <v>0</v>
      </c>
      <c r="AD23" s="41">
        <f>AC23/'EU27'!K22</f>
        <v>0</v>
      </c>
      <c r="AE23" s="244"/>
      <c r="AF23" s="244"/>
      <c r="AG23" s="332"/>
      <c r="AH23" s="244"/>
      <c r="AI23" s="171">
        <f t="shared" si="0"/>
        <v>0</v>
      </c>
      <c r="AJ23" s="335">
        <f>AI23/'EU27'!K22</f>
        <v>0</v>
      </c>
    </row>
    <row r="24" spans="2:36" ht="18.75" customHeight="1">
      <c r="B24" s="223"/>
      <c r="C24" s="231" t="s">
        <v>3</v>
      </c>
      <c r="D24" s="98" t="s">
        <v>0</v>
      </c>
      <c r="E24" s="99">
        <f>SUM(E6,E9,E12,E15,E18,E21)</f>
        <v>0</v>
      </c>
      <c r="F24" s="100">
        <f>E24/'EU27'!K23</f>
        <v>0</v>
      </c>
      <c r="G24" s="318" t="s">
        <v>34</v>
      </c>
      <c r="H24" s="319"/>
      <c r="I24" s="319"/>
      <c r="J24" s="320"/>
      <c r="K24" s="139">
        <f>SUM(K6,K9,K12,K15,K18,K21)</f>
        <v>0</v>
      </c>
      <c r="L24" s="101">
        <f>K24/'EU27'!K23</f>
        <v>0</v>
      </c>
      <c r="M24" s="102">
        <f>SUM(M6,M9,M12,M15,M18,M21)</f>
        <v>0</v>
      </c>
      <c r="N24" s="103">
        <f>M24/'EU27'!K23</f>
        <v>0</v>
      </c>
      <c r="O24" s="318" t="s">
        <v>34</v>
      </c>
      <c r="P24" s="319"/>
      <c r="Q24" s="319"/>
      <c r="R24" s="320"/>
      <c r="S24" s="139">
        <f>SUM(S6,S9,S12,S15,S18,S21)</f>
        <v>0</v>
      </c>
      <c r="T24" s="101">
        <f>S24/'EU27'!K23</f>
        <v>0</v>
      </c>
      <c r="U24" s="102">
        <f>SUM(U6,U9,U12,U15,U18,U21)</f>
        <v>0</v>
      </c>
      <c r="V24" s="103">
        <f>U24/'EU27'!K23</f>
        <v>0</v>
      </c>
      <c r="W24" s="318" t="s">
        <v>34</v>
      </c>
      <c r="X24" s="319"/>
      <c r="Y24" s="319"/>
      <c r="Z24" s="320"/>
      <c r="AA24" s="139">
        <f>SUM(AA6,AA9,AA12,AA15,AA18,AA21)</f>
        <v>0</v>
      </c>
      <c r="AB24" s="101">
        <f>AA24/'EU27'!K23</f>
        <v>0</v>
      </c>
      <c r="AC24" s="102">
        <f>SUM(AC6,AC9,AC12,AC15,AC18,AC21)</f>
        <v>0</v>
      </c>
      <c r="AD24" s="103">
        <f>AC24/'EU27'!K23</f>
        <v>0</v>
      </c>
      <c r="AE24" s="318" t="s">
        <v>34</v>
      </c>
      <c r="AF24" s="319"/>
      <c r="AG24" s="319"/>
      <c r="AH24" s="320"/>
      <c r="AI24" s="136">
        <f t="shared" si="0"/>
        <v>0</v>
      </c>
      <c r="AJ24" s="336">
        <f>AI24/'EU27'!K23</f>
        <v>0</v>
      </c>
    </row>
    <row r="25" spans="2:36" ht="18.75" customHeight="1">
      <c r="B25" s="223"/>
      <c r="C25" s="232"/>
      <c r="D25" s="104" t="s">
        <v>1</v>
      </c>
      <c r="E25" s="105">
        <f>SUM(E7,E10,E13,E16,E19,E22)</f>
        <v>0</v>
      </c>
      <c r="F25" s="106">
        <f>E25/'EU27'!K24</f>
        <v>0</v>
      </c>
      <c r="G25" s="321"/>
      <c r="H25" s="322"/>
      <c r="I25" s="322"/>
      <c r="J25" s="323"/>
      <c r="K25" s="140">
        <f>SUM(K7,K10,K13,K16,K19,K22)</f>
        <v>0</v>
      </c>
      <c r="L25" s="107">
        <f>K25/'EU27'!K24</f>
        <v>0</v>
      </c>
      <c r="M25" s="108">
        <f>SUM(M7,M10,M13,M16,M19,M22)</f>
        <v>0</v>
      </c>
      <c r="N25" s="109">
        <f>M25/'EU27'!K24</f>
        <v>0</v>
      </c>
      <c r="O25" s="321"/>
      <c r="P25" s="322"/>
      <c r="Q25" s="322"/>
      <c r="R25" s="323"/>
      <c r="S25" s="140">
        <f>SUM(S7,S10,S13,S16,S19,S22)</f>
        <v>0</v>
      </c>
      <c r="T25" s="107">
        <f>S25/'EU27'!K24</f>
        <v>0</v>
      </c>
      <c r="U25" s="108">
        <f>SUM(U7,U10,U13,U16,U19,U22)</f>
        <v>0</v>
      </c>
      <c r="V25" s="109">
        <f>U25/'EU27'!K24</f>
        <v>0</v>
      </c>
      <c r="W25" s="321"/>
      <c r="X25" s="322"/>
      <c r="Y25" s="322"/>
      <c r="Z25" s="323"/>
      <c r="AA25" s="140">
        <f>SUM(AA7,AA10,AA13,AA16,AA19,AA22)</f>
        <v>0</v>
      </c>
      <c r="AB25" s="107">
        <f>AA25/'EU27'!K24</f>
        <v>0</v>
      </c>
      <c r="AC25" s="108">
        <f>SUM(AC7,AC10,AC13,AC16,AC19,AC22)</f>
        <v>0</v>
      </c>
      <c r="AD25" s="109">
        <f>AC25/'EU27'!K24</f>
        <v>0</v>
      </c>
      <c r="AE25" s="321"/>
      <c r="AF25" s="322"/>
      <c r="AG25" s="322"/>
      <c r="AH25" s="323"/>
      <c r="AI25" s="137">
        <f t="shared" si="0"/>
        <v>0</v>
      </c>
      <c r="AJ25" s="337">
        <f>AI25/'EU27'!K24</f>
        <v>0</v>
      </c>
    </row>
    <row r="26" spans="2:36" ht="18.75" customHeight="1" thickBot="1">
      <c r="B26" s="224"/>
      <c r="C26" s="233"/>
      <c r="D26" s="110" t="s">
        <v>2</v>
      </c>
      <c r="E26" s="111">
        <f>SUM(E8,E11,E14,E17,E20,E23)</f>
        <v>0</v>
      </c>
      <c r="F26" s="112">
        <f>E26/'EU27'!K25</f>
        <v>0</v>
      </c>
      <c r="G26" s="324"/>
      <c r="H26" s="325"/>
      <c r="I26" s="325"/>
      <c r="J26" s="326"/>
      <c r="K26" s="141">
        <f>SUM(K8,K11,K14,K17,K20,K23)</f>
        <v>0</v>
      </c>
      <c r="L26" s="113">
        <f>K26/'EU27'!K25</f>
        <v>0</v>
      </c>
      <c r="M26" s="114">
        <f>SUM(M8,M11,M14,M17,M20,M23)</f>
        <v>0</v>
      </c>
      <c r="N26" s="115">
        <f>M26/'EU27'!K25</f>
        <v>0</v>
      </c>
      <c r="O26" s="324"/>
      <c r="P26" s="325"/>
      <c r="Q26" s="325"/>
      <c r="R26" s="326"/>
      <c r="S26" s="141">
        <f>SUM(S8,S11,S14,S17,S20,S23)</f>
        <v>0</v>
      </c>
      <c r="T26" s="113">
        <f>S26/'EU27'!K25</f>
        <v>0</v>
      </c>
      <c r="U26" s="114">
        <f>SUM(U8,U11,U14,U17,U20,U23)</f>
        <v>0</v>
      </c>
      <c r="V26" s="115">
        <f>U26/'EU27'!K25</f>
        <v>0</v>
      </c>
      <c r="W26" s="324"/>
      <c r="X26" s="325"/>
      <c r="Y26" s="325"/>
      <c r="Z26" s="326"/>
      <c r="AA26" s="141">
        <f>SUM(AA8,AA11,AA14,AA17,AA20,AA23)</f>
        <v>0</v>
      </c>
      <c r="AB26" s="113">
        <f>AA26/'EU27'!K25</f>
        <v>0</v>
      </c>
      <c r="AC26" s="114">
        <f>SUM(AC8,AC11,AC14,AC17,AC20,AC23)</f>
        <v>0</v>
      </c>
      <c r="AD26" s="115">
        <f>AC26/'EU27'!K25</f>
        <v>0</v>
      </c>
      <c r="AE26" s="324"/>
      <c r="AF26" s="325"/>
      <c r="AG26" s="325"/>
      <c r="AH26" s="326"/>
      <c r="AI26" s="138">
        <f t="shared" si="0"/>
        <v>0</v>
      </c>
      <c r="AJ26" s="338">
        <f>AI26/'EU27'!K25</f>
        <v>0</v>
      </c>
    </row>
    <row r="29" ht="15" customHeight="1">
      <c r="F29" s="154"/>
    </row>
    <row r="30" ht="15.75" customHeight="1"/>
    <row r="31" ht="15"/>
    <row r="32" ht="15"/>
    <row r="33" ht="15"/>
  </sheetData>
  <sheetProtection/>
  <mergeCells count="127">
    <mergeCell ref="AE24:AH26"/>
    <mergeCell ref="O24:R26"/>
    <mergeCell ref="G24:J26"/>
    <mergeCell ref="AC2:AJ2"/>
    <mergeCell ref="AE3:AH3"/>
    <mergeCell ref="AG6:AG8"/>
    <mergeCell ref="AG9:AG11"/>
    <mergeCell ref="AG12:AG14"/>
    <mergeCell ref="W24:Z26"/>
    <mergeCell ref="AC3:AD3"/>
    <mergeCell ref="AE15:AE17"/>
    <mergeCell ref="AF15:AF17"/>
    <mergeCell ref="AH15:AH17"/>
    <mergeCell ref="AE6:AE8"/>
    <mergeCell ref="AF6:AF8"/>
    <mergeCell ref="AH6:AH8"/>
    <mergeCell ref="AE9:AE11"/>
    <mergeCell ref="AG18:AG20"/>
    <mergeCell ref="AF9:AF11"/>
    <mergeCell ref="AH9:AH11"/>
    <mergeCell ref="B1:AI1"/>
    <mergeCell ref="AE18:AE20"/>
    <mergeCell ref="AF18:AF20"/>
    <mergeCell ref="AH18:AH20"/>
    <mergeCell ref="G18:G20"/>
    <mergeCell ref="H18:H20"/>
    <mergeCell ref="E2:L2"/>
    <mergeCell ref="B2:D4"/>
    <mergeCell ref="AE21:AE23"/>
    <mergeCell ref="AF21:AF23"/>
    <mergeCell ref="AH21:AH23"/>
    <mergeCell ref="AE12:AE14"/>
    <mergeCell ref="AF12:AF14"/>
    <mergeCell ref="AH12:AH14"/>
    <mergeCell ref="AG15:AG17"/>
    <mergeCell ref="AG21:AG23"/>
    <mergeCell ref="G21:G23"/>
    <mergeCell ref="H21:H23"/>
    <mergeCell ref="J6:J8"/>
    <mergeCell ref="J21:J23"/>
    <mergeCell ref="G6:G8"/>
    <mergeCell ref="H6:H8"/>
    <mergeCell ref="G9:G11"/>
    <mergeCell ref="H9:H11"/>
    <mergeCell ref="G12:G14"/>
    <mergeCell ref="H12:H14"/>
    <mergeCell ref="G15:G17"/>
    <mergeCell ref="B5:D5"/>
    <mergeCell ref="B6:B26"/>
    <mergeCell ref="C6:C8"/>
    <mergeCell ref="C9:C11"/>
    <mergeCell ref="C12:C14"/>
    <mergeCell ref="C18:C20"/>
    <mergeCell ref="C21:C23"/>
    <mergeCell ref="C24:C26"/>
    <mergeCell ref="C15:C17"/>
    <mergeCell ref="H15:H17"/>
    <mergeCell ref="J9:J11"/>
    <mergeCell ref="J12:J14"/>
    <mergeCell ref="J15:J17"/>
    <mergeCell ref="J18:J20"/>
    <mergeCell ref="O18:O20"/>
    <mergeCell ref="P18:P20"/>
    <mergeCell ref="O12:O14"/>
    <mergeCell ref="O15:O17"/>
    <mergeCell ref="R15:R17"/>
    <mergeCell ref="Q18:Q20"/>
    <mergeCell ref="R18:R20"/>
    <mergeCell ref="R9:R11"/>
    <mergeCell ref="P15:P17"/>
    <mergeCell ref="W9:W11"/>
    <mergeCell ref="X9:X11"/>
    <mergeCell ref="Z9:Z11"/>
    <mergeCell ref="W12:W14"/>
    <mergeCell ref="X12:X14"/>
    <mergeCell ref="Z12:Z14"/>
    <mergeCell ref="P12:P14"/>
    <mergeCell ref="R12:R14"/>
    <mergeCell ref="Z18:Z20"/>
    <mergeCell ref="W21:W23"/>
    <mergeCell ref="X21:X23"/>
    <mergeCell ref="Z21:Z23"/>
    <mergeCell ref="W18:W20"/>
    <mergeCell ref="Y15:Y17"/>
    <mergeCell ref="Y18:Y20"/>
    <mergeCell ref="Y21:Y23"/>
    <mergeCell ref="X18:X20"/>
    <mergeCell ref="P21:P23"/>
    <mergeCell ref="R21:R23"/>
    <mergeCell ref="Q21:Q23"/>
    <mergeCell ref="Y6:Y8"/>
    <mergeCell ref="Y9:Y11"/>
    <mergeCell ref="Y12:Y14"/>
    <mergeCell ref="Q6:Q8"/>
    <mergeCell ref="Q9:Q11"/>
    <mergeCell ref="Q12:Q14"/>
    <mergeCell ref="Q15:Q17"/>
    <mergeCell ref="E3:F3"/>
    <mergeCell ref="M2:T2"/>
    <mergeCell ref="U2:AB2"/>
    <mergeCell ref="W15:W17"/>
    <mergeCell ref="X15:X17"/>
    <mergeCell ref="Z15:Z17"/>
    <mergeCell ref="G3:J3"/>
    <mergeCell ref="O3:R3"/>
    <mergeCell ref="W3:Z3"/>
    <mergeCell ref="O6:O8"/>
    <mergeCell ref="I21:I23"/>
    <mergeCell ref="AI3:AJ3"/>
    <mergeCell ref="K3:L3"/>
    <mergeCell ref="S3:T3"/>
    <mergeCell ref="AA3:AB3"/>
    <mergeCell ref="M3:N3"/>
    <mergeCell ref="U3:V3"/>
    <mergeCell ref="X6:X8"/>
    <mergeCell ref="Z6:Z8"/>
    <mergeCell ref="O21:O23"/>
    <mergeCell ref="W6:W8"/>
    <mergeCell ref="I6:I8"/>
    <mergeCell ref="I9:I11"/>
    <mergeCell ref="I12:I14"/>
    <mergeCell ref="I15:I17"/>
    <mergeCell ref="I18:I20"/>
    <mergeCell ref="O9:O11"/>
    <mergeCell ref="P6:P8"/>
    <mergeCell ref="R6:R8"/>
    <mergeCell ref="P9:P11"/>
  </mergeCells>
  <printOptions/>
  <pageMargins left="0.7" right="0.7" top="0.787401575" bottom="0.787401575" header="0.3" footer="0.3"/>
  <pageSetup horizontalDpi="600" verticalDpi="600" orientation="portrait" paperSize="9" r:id="rId2"/>
  <ignoredErrors>
    <ignoredError sqref="AC6:AC23 AC24:AC26 L24:L26 T24:T26 AB24:AB27 M24:M26 U24:U26" formula="1"/>
    <ignoredError sqref="AG5:AG11 AG15:AG17" unlockedFormula="1"/>
    <ignoredError sqref="AG18:AG23 AG12:AG14" evalError="1" unlockedFormula="1"/>
    <ignoredError sqref="AE18:AF23 AH18:AH23 AE12:AF14 AH12:AH14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zoomScale="80" zoomScaleNormal="80" zoomScalePageLayoutView="85" workbookViewId="0" topLeftCell="A1">
      <selection activeCell="S28" sqref="S28"/>
    </sheetView>
  </sheetViews>
  <sheetFormatPr defaultColWidth="9.140625" defaultRowHeight="15"/>
  <cols>
    <col min="1" max="1" width="5.7109375" style="88" customWidth="1"/>
    <col min="2" max="2" width="7.28125" style="88" customWidth="1"/>
    <col min="3" max="4" width="14.28125" style="88" customWidth="1"/>
    <col min="5" max="10" width="9.28125" style="88" customWidth="1"/>
    <col min="11" max="11" width="9.8515625" style="88" bestFit="1" customWidth="1"/>
    <col min="12" max="12" width="9.28125" style="88" customWidth="1"/>
    <col min="13" max="13" width="10.00390625" style="88" customWidth="1"/>
    <col min="14" max="14" width="10.140625" style="88" customWidth="1"/>
    <col min="15" max="15" width="16.140625" style="95" customWidth="1"/>
    <col min="16" max="16384" width="9.140625" style="88" customWidth="1"/>
  </cols>
  <sheetData>
    <row r="1" ht="22.5" customHeight="1" thickBot="1"/>
    <row r="2" spans="2:15" ht="22.5" customHeight="1">
      <c r="B2" s="276" t="s">
        <v>22</v>
      </c>
      <c r="C2" s="277"/>
      <c r="D2" s="278"/>
      <c r="E2" s="282" t="s">
        <v>23</v>
      </c>
      <c r="F2" s="283"/>
      <c r="G2" s="283" t="s">
        <v>24</v>
      </c>
      <c r="H2" s="283"/>
      <c r="I2" s="283" t="s">
        <v>25</v>
      </c>
      <c r="J2" s="283"/>
      <c r="K2" s="283" t="s">
        <v>3</v>
      </c>
      <c r="L2" s="293"/>
      <c r="M2" s="284" t="s">
        <v>14</v>
      </c>
      <c r="N2" s="285"/>
      <c r="O2" s="286"/>
    </row>
    <row r="3" spans="2:15" ht="22.5" customHeight="1" thickBot="1">
      <c r="B3" s="279"/>
      <c r="C3" s="280"/>
      <c r="D3" s="281"/>
      <c r="E3" s="36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2" t="s">
        <v>7</v>
      </c>
      <c r="M3" s="287"/>
      <c r="N3" s="288"/>
      <c r="O3" s="289"/>
    </row>
    <row r="4" spans="2:15" ht="18.75" customHeight="1" thickBot="1">
      <c r="B4" s="272" t="s">
        <v>5</v>
      </c>
      <c r="C4" s="273"/>
      <c r="D4" s="274"/>
      <c r="E4" s="126">
        <v>765323</v>
      </c>
      <c r="F4" s="45">
        <f aca="true" t="shared" si="0" ref="F4:F21">E4/$K4</f>
        <v>0.685713696927776</v>
      </c>
      <c r="G4" s="127">
        <v>292887</v>
      </c>
      <c r="H4" s="45">
        <f>G4/$K4</f>
        <v>0.2624207394160185</v>
      </c>
      <c r="I4" s="127">
        <v>57887</v>
      </c>
      <c r="J4" s="45">
        <f>I4/$K4</f>
        <v>0.05186556365620551</v>
      </c>
      <c r="K4" s="127">
        <f>SUM(E4,G4,I4)</f>
        <v>1116097</v>
      </c>
      <c r="L4" s="52">
        <v>1</v>
      </c>
      <c r="M4" s="290"/>
      <c r="N4" s="291"/>
      <c r="O4" s="292"/>
    </row>
    <row r="5" spans="2:15" ht="18.75" customHeight="1">
      <c r="B5" s="261" t="s">
        <v>4</v>
      </c>
      <c r="C5" s="275" t="s">
        <v>8</v>
      </c>
      <c r="D5" s="4" t="s">
        <v>0</v>
      </c>
      <c r="E5" s="30">
        <v>412085</v>
      </c>
      <c r="F5" s="5">
        <f t="shared" si="0"/>
        <v>0.5679849377206173</v>
      </c>
      <c r="G5" s="17">
        <v>251711</v>
      </c>
      <c r="H5" s="5">
        <f aca="true" t="shared" si="1" ref="H5:J22">G5/$K5</f>
        <v>0.34693826918862447</v>
      </c>
      <c r="I5" s="17">
        <v>61725</v>
      </c>
      <c r="J5" s="5">
        <f t="shared" si="1"/>
        <v>0.08507679309075823</v>
      </c>
      <c r="K5" s="17">
        <f aca="true" t="shared" si="2" ref="K5:K22">SUM(E5,G5,I5)</f>
        <v>725521</v>
      </c>
      <c r="L5" s="7">
        <v>1</v>
      </c>
      <c r="M5" s="90">
        <f>K5/K$23</f>
        <v>0.5884355286358262</v>
      </c>
      <c r="N5" s="27" t="s">
        <v>0</v>
      </c>
      <c r="O5" s="255" t="s">
        <v>8</v>
      </c>
    </row>
    <row r="6" spans="2:15" ht="18.75" customHeight="1">
      <c r="B6" s="262"/>
      <c r="C6" s="259"/>
      <c r="D6" s="3" t="s">
        <v>1</v>
      </c>
      <c r="E6" s="31">
        <v>50691</v>
      </c>
      <c r="F6" s="6">
        <f t="shared" si="0"/>
        <v>0.42607504286722925</v>
      </c>
      <c r="G6" s="18">
        <v>56436</v>
      </c>
      <c r="H6" s="6">
        <f t="shared" si="1"/>
        <v>0.4743637158322967</v>
      </c>
      <c r="I6" s="18">
        <v>11845</v>
      </c>
      <c r="J6" s="6">
        <f t="shared" si="1"/>
        <v>0.09956124130047406</v>
      </c>
      <c r="K6" s="18">
        <f t="shared" si="2"/>
        <v>118972</v>
      </c>
      <c r="L6" s="8">
        <v>1</v>
      </c>
      <c r="M6" s="91">
        <f>K6/K$24</f>
        <v>0.46243844039942317</v>
      </c>
      <c r="N6" s="28" t="s">
        <v>1</v>
      </c>
      <c r="O6" s="256"/>
    </row>
    <row r="7" spans="2:15" ht="18.75" customHeight="1">
      <c r="B7" s="262"/>
      <c r="C7" s="259"/>
      <c r="D7" s="3" t="s">
        <v>2</v>
      </c>
      <c r="E7" s="31">
        <v>3336</v>
      </c>
      <c r="F7" s="6">
        <f t="shared" si="0"/>
        <v>0.22973624406032642</v>
      </c>
      <c r="G7" s="18">
        <v>9963</v>
      </c>
      <c r="H7" s="6">
        <f t="shared" si="1"/>
        <v>0.6861097720542663</v>
      </c>
      <c r="I7" s="18">
        <v>1222</v>
      </c>
      <c r="J7" s="6">
        <f t="shared" si="1"/>
        <v>0.08415398388540735</v>
      </c>
      <c r="K7" s="18">
        <f t="shared" si="2"/>
        <v>14521</v>
      </c>
      <c r="L7" s="8">
        <v>1</v>
      </c>
      <c r="M7" s="92">
        <f>K7/K$25</f>
        <v>0.4610280344159761</v>
      </c>
      <c r="N7" s="29" t="s">
        <v>2</v>
      </c>
      <c r="O7" s="257"/>
    </row>
    <row r="8" spans="2:15" ht="18.75" customHeight="1">
      <c r="B8" s="262"/>
      <c r="C8" s="265" t="s">
        <v>9</v>
      </c>
      <c r="D8" s="3" t="s">
        <v>0</v>
      </c>
      <c r="E8" s="31">
        <v>16789</v>
      </c>
      <c r="F8" s="6">
        <f t="shared" si="0"/>
        <v>0.42156936597614564</v>
      </c>
      <c r="G8" s="18">
        <v>17462</v>
      </c>
      <c r="H8" s="6">
        <f t="shared" si="1"/>
        <v>0.43846829880728183</v>
      </c>
      <c r="I8" s="18">
        <v>5574</v>
      </c>
      <c r="J8" s="6">
        <f t="shared" si="1"/>
        <v>0.1399623352165725</v>
      </c>
      <c r="K8" s="18">
        <f t="shared" si="2"/>
        <v>39825</v>
      </c>
      <c r="L8" s="8">
        <v>1</v>
      </c>
      <c r="M8" s="90">
        <f>K8/K$23</f>
        <v>0.03230016075058031</v>
      </c>
      <c r="N8" s="27" t="s">
        <v>0</v>
      </c>
      <c r="O8" s="252" t="s">
        <v>9</v>
      </c>
    </row>
    <row r="9" spans="2:15" ht="18.75" customHeight="1">
      <c r="B9" s="262"/>
      <c r="C9" s="259"/>
      <c r="D9" s="3" t="s">
        <v>1</v>
      </c>
      <c r="E9" s="31">
        <v>2027</v>
      </c>
      <c r="F9" s="6">
        <f t="shared" si="0"/>
        <v>0.2718615879828326</v>
      </c>
      <c r="G9" s="18">
        <v>3970</v>
      </c>
      <c r="H9" s="6">
        <f t="shared" si="1"/>
        <v>0.5324570815450643</v>
      </c>
      <c r="I9" s="18">
        <v>1459</v>
      </c>
      <c r="J9" s="6">
        <f t="shared" si="1"/>
        <v>0.195681330472103</v>
      </c>
      <c r="K9" s="18">
        <f t="shared" si="2"/>
        <v>7456</v>
      </c>
      <c r="L9" s="8">
        <v>1</v>
      </c>
      <c r="M9" s="91">
        <f>K9/K$24</f>
        <v>0.028981113300760676</v>
      </c>
      <c r="N9" s="28" t="s">
        <v>1</v>
      </c>
      <c r="O9" s="253"/>
    </row>
    <row r="10" spans="2:15" ht="18.75" customHeight="1">
      <c r="B10" s="262"/>
      <c r="C10" s="259"/>
      <c r="D10" s="3" t="s">
        <v>2</v>
      </c>
      <c r="E10" s="31">
        <v>266</v>
      </c>
      <c r="F10" s="6">
        <f t="shared" si="0"/>
        <v>0.21144674085850557</v>
      </c>
      <c r="G10" s="18">
        <v>766</v>
      </c>
      <c r="H10" s="6">
        <f t="shared" si="1"/>
        <v>0.6089030206677265</v>
      </c>
      <c r="I10" s="18">
        <v>226</v>
      </c>
      <c r="J10" s="6">
        <f t="shared" si="1"/>
        <v>0.17965023847376788</v>
      </c>
      <c r="K10" s="18">
        <f t="shared" si="2"/>
        <v>1258</v>
      </c>
      <c r="L10" s="8">
        <v>1</v>
      </c>
      <c r="M10" s="92">
        <f>K10/K$25</f>
        <v>0.03994031177572467</v>
      </c>
      <c r="N10" s="29" t="s">
        <v>2</v>
      </c>
      <c r="O10" s="254"/>
    </row>
    <row r="11" spans="2:15" ht="18.75" customHeight="1">
      <c r="B11" s="262"/>
      <c r="C11" s="266" t="s">
        <v>10</v>
      </c>
      <c r="D11" s="3" t="s">
        <v>0</v>
      </c>
      <c r="E11" s="31">
        <v>155072</v>
      </c>
      <c r="F11" s="6">
        <f t="shared" si="0"/>
        <v>0.8151302025840771</v>
      </c>
      <c r="G11" s="18">
        <v>31859</v>
      </c>
      <c r="H11" s="6">
        <f t="shared" si="1"/>
        <v>0.1674656490154645</v>
      </c>
      <c r="I11" s="18">
        <v>3311</v>
      </c>
      <c r="J11" s="6">
        <f t="shared" si="1"/>
        <v>0.017404148400458362</v>
      </c>
      <c r="K11" s="18">
        <f t="shared" si="2"/>
        <v>190242</v>
      </c>
      <c r="L11" s="8">
        <v>1</v>
      </c>
      <c r="M11" s="90">
        <f>K11/K$23</f>
        <v>0.154296225524467</v>
      </c>
      <c r="N11" s="27" t="s">
        <v>0</v>
      </c>
      <c r="O11" s="252" t="s">
        <v>15</v>
      </c>
    </row>
    <row r="12" spans="2:15" ht="18.75" customHeight="1">
      <c r="B12" s="262"/>
      <c r="C12" s="267"/>
      <c r="D12" s="3" t="s">
        <v>1</v>
      </c>
      <c r="E12" s="31">
        <v>38405</v>
      </c>
      <c r="F12" s="6">
        <f t="shared" si="0"/>
        <v>0.6648144301343304</v>
      </c>
      <c r="G12" s="18">
        <v>17982</v>
      </c>
      <c r="H12" s="6">
        <f t="shared" si="1"/>
        <v>0.3112796011632738</v>
      </c>
      <c r="I12" s="18">
        <v>1381</v>
      </c>
      <c r="J12" s="6">
        <f t="shared" si="1"/>
        <v>0.02390596870239579</v>
      </c>
      <c r="K12" s="18">
        <f t="shared" si="2"/>
        <v>57768</v>
      </c>
      <c r="L12" s="8">
        <v>1</v>
      </c>
      <c r="M12" s="91">
        <f>K12/K$24</f>
        <v>0.2245414368506361</v>
      </c>
      <c r="N12" s="28" t="s">
        <v>1</v>
      </c>
      <c r="O12" s="253"/>
    </row>
    <row r="13" spans="2:15" ht="18.75" customHeight="1">
      <c r="B13" s="262"/>
      <c r="C13" s="268"/>
      <c r="D13" s="3" t="s">
        <v>2</v>
      </c>
      <c r="E13" s="31">
        <v>2403</v>
      </c>
      <c r="F13" s="6">
        <f t="shared" si="0"/>
        <v>0.4325832583258326</v>
      </c>
      <c r="G13" s="18">
        <v>2955</v>
      </c>
      <c r="H13" s="6">
        <f t="shared" si="1"/>
        <v>0.531953195319532</v>
      </c>
      <c r="I13" s="18">
        <v>197</v>
      </c>
      <c r="J13" s="6">
        <f t="shared" si="1"/>
        <v>0.035463546354635465</v>
      </c>
      <c r="K13" s="18">
        <f t="shared" si="2"/>
        <v>5555</v>
      </c>
      <c r="L13" s="8">
        <v>1</v>
      </c>
      <c r="M13" s="92">
        <f>K13/K$25</f>
        <v>0.17636600311140743</v>
      </c>
      <c r="N13" s="29" t="s">
        <v>2</v>
      </c>
      <c r="O13" s="254"/>
    </row>
    <row r="14" spans="2:15" ht="18.75" customHeight="1">
      <c r="B14" s="262"/>
      <c r="C14" s="259" t="s">
        <v>11</v>
      </c>
      <c r="D14" s="3" t="s">
        <v>0</v>
      </c>
      <c r="E14" s="31">
        <v>101094</v>
      </c>
      <c r="F14" s="6">
        <f t="shared" si="0"/>
        <v>0.896088355478341</v>
      </c>
      <c r="G14" s="18">
        <v>11675</v>
      </c>
      <c r="H14" s="6">
        <f t="shared" si="1"/>
        <v>0.1034861767286845</v>
      </c>
      <c r="I14" s="18">
        <v>48</v>
      </c>
      <c r="J14" s="6">
        <f t="shared" si="1"/>
        <v>0.00042546779297446307</v>
      </c>
      <c r="K14" s="18">
        <f t="shared" si="2"/>
        <v>112817</v>
      </c>
      <c r="L14" s="8">
        <v>1</v>
      </c>
      <c r="M14" s="90">
        <f>K14/K$23</f>
        <v>0.09150049555299984</v>
      </c>
      <c r="N14" s="27" t="s">
        <v>0</v>
      </c>
      <c r="O14" s="255" t="s">
        <v>11</v>
      </c>
    </row>
    <row r="15" spans="2:15" ht="18.75" customHeight="1">
      <c r="B15" s="262"/>
      <c r="C15" s="259"/>
      <c r="D15" s="3" t="s">
        <v>1</v>
      </c>
      <c r="E15" s="31">
        <v>22348</v>
      </c>
      <c r="F15" s="6">
        <f t="shared" si="0"/>
        <v>0.8116215725440349</v>
      </c>
      <c r="G15" s="18">
        <v>5173</v>
      </c>
      <c r="H15" s="6">
        <f t="shared" si="1"/>
        <v>0.18786998365716362</v>
      </c>
      <c r="I15" s="18">
        <v>14</v>
      </c>
      <c r="J15" s="6">
        <f t="shared" si="1"/>
        <v>0.0005084437988015254</v>
      </c>
      <c r="K15" s="18">
        <f t="shared" si="2"/>
        <v>27535</v>
      </c>
      <c r="L15" s="8">
        <v>1</v>
      </c>
      <c r="M15" s="91">
        <f>K15/K$24</f>
        <v>0.10702722032409405</v>
      </c>
      <c r="N15" s="28" t="s">
        <v>1</v>
      </c>
      <c r="O15" s="256"/>
    </row>
    <row r="16" spans="2:15" ht="18.75" customHeight="1">
      <c r="B16" s="262"/>
      <c r="C16" s="259"/>
      <c r="D16" s="3" t="s">
        <v>2</v>
      </c>
      <c r="E16" s="31">
        <v>1122</v>
      </c>
      <c r="F16" s="6">
        <f t="shared" si="0"/>
        <v>0.5446601941747573</v>
      </c>
      <c r="G16" s="18">
        <v>933</v>
      </c>
      <c r="H16" s="6">
        <f t="shared" si="1"/>
        <v>0.4529126213592233</v>
      </c>
      <c r="I16" s="18">
        <v>5</v>
      </c>
      <c r="J16" s="6">
        <f t="shared" si="1"/>
        <v>0.0024271844660194173</v>
      </c>
      <c r="K16" s="18">
        <f t="shared" si="2"/>
        <v>2060</v>
      </c>
      <c r="L16" s="8">
        <v>1</v>
      </c>
      <c r="M16" s="92">
        <f>K16/K$25</f>
        <v>0.06540305425913578</v>
      </c>
      <c r="N16" s="29" t="s">
        <v>2</v>
      </c>
      <c r="O16" s="257"/>
    </row>
    <row r="17" spans="2:15" ht="18.75" customHeight="1">
      <c r="B17" s="262"/>
      <c r="C17" s="259" t="s">
        <v>12</v>
      </c>
      <c r="D17" s="3" t="s">
        <v>0</v>
      </c>
      <c r="E17" s="31">
        <v>108219</v>
      </c>
      <c r="F17" s="6">
        <f t="shared" si="0"/>
        <v>0.9441710726063969</v>
      </c>
      <c r="G17" s="18">
        <v>6173</v>
      </c>
      <c r="H17" s="6">
        <f t="shared" si="1"/>
        <v>0.053857160306409115</v>
      </c>
      <c r="I17" s="18">
        <v>226</v>
      </c>
      <c r="J17" s="6">
        <f t="shared" si="1"/>
        <v>0.0019717670871939835</v>
      </c>
      <c r="K17" s="18">
        <f t="shared" si="2"/>
        <v>114618</v>
      </c>
      <c r="L17" s="8">
        <v>1</v>
      </c>
      <c r="M17" s="90">
        <f>K17/K$23</f>
        <v>0.09296120087658541</v>
      </c>
      <c r="N17" s="27" t="s">
        <v>0</v>
      </c>
      <c r="O17" s="255" t="s">
        <v>12</v>
      </c>
    </row>
    <row r="18" spans="2:15" ht="18.75" customHeight="1">
      <c r="B18" s="262"/>
      <c r="C18" s="259"/>
      <c r="D18" s="3" t="s">
        <v>1</v>
      </c>
      <c r="E18" s="31">
        <v>32469</v>
      </c>
      <c r="F18" s="6">
        <f t="shared" si="0"/>
        <v>0.9036989618414094</v>
      </c>
      <c r="G18" s="18">
        <v>3318</v>
      </c>
      <c r="H18" s="6">
        <f t="shared" si="1"/>
        <v>0.09234879902029001</v>
      </c>
      <c r="I18" s="18">
        <v>142</v>
      </c>
      <c r="J18" s="6">
        <f t="shared" si="1"/>
        <v>0.0039522391383005374</v>
      </c>
      <c r="K18" s="18">
        <f t="shared" si="2"/>
        <v>35929</v>
      </c>
      <c r="L18" s="8">
        <v>1</v>
      </c>
      <c r="M18" s="91">
        <f>K18/K$24</f>
        <v>0.139654294498797</v>
      </c>
      <c r="N18" s="28" t="s">
        <v>1</v>
      </c>
      <c r="O18" s="256"/>
    </row>
    <row r="19" spans="2:15" ht="18.75" customHeight="1">
      <c r="B19" s="262"/>
      <c r="C19" s="259"/>
      <c r="D19" s="3" t="s">
        <v>2</v>
      </c>
      <c r="E19" s="31">
        <v>4263</v>
      </c>
      <c r="F19" s="6">
        <f t="shared" si="0"/>
        <v>0.6950921245719877</v>
      </c>
      <c r="G19" s="18">
        <v>1695</v>
      </c>
      <c r="H19" s="6">
        <f t="shared" si="1"/>
        <v>0.27637371596282406</v>
      </c>
      <c r="I19" s="18">
        <v>175</v>
      </c>
      <c r="J19" s="6">
        <f t="shared" si="1"/>
        <v>0.028534159465188325</v>
      </c>
      <c r="K19" s="18">
        <f t="shared" si="2"/>
        <v>6133</v>
      </c>
      <c r="L19" s="8">
        <v>1</v>
      </c>
      <c r="M19" s="92">
        <f>K19/K$25</f>
        <v>0.19471695717052417</v>
      </c>
      <c r="N19" s="29" t="s">
        <v>2</v>
      </c>
      <c r="O19" s="257"/>
    </row>
    <row r="20" spans="2:15" ht="18.75" customHeight="1">
      <c r="B20" s="262"/>
      <c r="C20" s="259" t="s">
        <v>13</v>
      </c>
      <c r="D20" s="3" t="s">
        <v>0</v>
      </c>
      <c r="E20" s="31">
        <v>32906</v>
      </c>
      <c r="F20" s="6">
        <f t="shared" si="0"/>
        <v>0.6588711130688986</v>
      </c>
      <c r="G20" s="18">
        <v>13582</v>
      </c>
      <c r="H20" s="6">
        <f t="shared" si="1"/>
        <v>0.27195002302624993</v>
      </c>
      <c r="I20" s="18">
        <v>3455</v>
      </c>
      <c r="J20" s="6">
        <f t="shared" si="1"/>
        <v>0.06917886390485153</v>
      </c>
      <c r="K20" s="18">
        <f t="shared" si="2"/>
        <v>49943</v>
      </c>
      <c r="L20" s="8">
        <v>1</v>
      </c>
      <c r="M20" s="90">
        <f>K20/K$23</f>
        <v>0.0405063886595413</v>
      </c>
      <c r="N20" s="27" t="s">
        <v>0</v>
      </c>
      <c r="O20" s="255" t="s">
        <v>13</v>
      </c>
    </row>
    <row r="21" spans="2:15" ht="18.75" customHeight="1">
      <c r="B21" s="262"/>
      <c r="C21" s="259"/>
      <c r="D21" s="3" t="s">
        <v>1</v>
      </c>
      <c r="E21" s="31">
        <v>5287</v>
      </c>
      <c r="F21" s="6">
        <f t="shared" si="0"/>
        <v>0.5500988450733535</v>
      </c>
      <c r="G21" s="18">
        <v>3436</v>
      </c>
      <c r="H21" s="6">
        <f t="shared" si="1"/>
        <v>0.3575070232025804</v>
      </c>
      <c r="I21" s="18">
        <v>888</v>
      </c>
      <c r="J21" s="6">
        <f t="shared" si="1"/>
        <v>0.09239413172406617</v>
      </c>
      <c r="K21" s="18">
        <f t="shared" si="2"/>
        <v>9611</v>
      </c>
      <c r="L21" s="8">
        <v>1</v>
      </c>
      <c r="M21" s="91">
        <f>K21/K$24</f>
        <v>0.03735749462628901</v>
      </c>
      <c r="N21" s="28" t="s">
        <v>1</v>
      </c>
      <c r="O21" s="256"/>
    </row>
    <row r="22" spans="2:15" ht="18.75" customHeight="1" thickBot="1">
      <c r="B22" s="262"/>
      <c r="C22" s="260"/>
      <c r="D22" s="19" t="s">
        <v>2</v>
      </c>
      <c r="E22" s="32">
        <v>875</v>
      </c>
      <c r="F22" s="33">
        <f aca="true" t="shared" si="3" ref="F22:H25">E22/$K22</f>
        <v>0.44416243654822335</v>
      </c>
      <c r="G22" s="34">
        <v>714</v>
      </c>
      <c r="H22" s="33">
        <f t="shared" si="1"/>
        <v>0.36243654822335025</v>
      </c>
      <c r="I22" s="34">
        <v>381</v>
      </c>
      <c r="J22" s="33">
        <f t="shared" si="1"/>
        <v>0.1934010152284264</v>
      </c>
      <c r="K22" s="34">
        <f t="shared" si="2"/>
        <v>1970</v>
      </c>
      <c r="L22" s="35">
        <v>1</v>
      </c>
      <c r="M22" s="92">
        <f>K22/K$25</f>
        <v>0.0625456392672318</v>
      </c>
      <c r="N22" s="29" t="s">
        <v>2</v>
      </c>
      <c r="O22" s="257"/>
    </row>
    <row r="23" spans="2:15" ht="18.75" customHeight="1">
      <c r="B23" s="263"/>
      <c r="C23" s="269" t="s">
        <v>3</v>
      </c>
      <c r="D23" s="82" t="s">
        <v>0</v>
      </c>
      <c r="E23" s="83">
        <f aca="true" t="shared" si="4" ref="E23:G24">SUM(E5,E8,E11,E14,E17,E20)</f>
        <v>826165</v>
      </c>
      <c r="F23" s="66">
        <f t="shared" si="3"/>
        <v>0.6700630836535638</v>
      </c>
      <c r="G23" s="83">
        <f>SUM(G5,G8,G11,G14,G17,G20)</f>
        <v>332462</v>
      </c>
      <c r="H23" s="66">
        <f t="shared" si="3"/>
        <v>0.2696440939977258</v>
      </c>
      <c r="I23" s="83">
        <f>SUM(I5,I8,I11,I14,I17,I20)</f>
        <v>74339</v>
      </c>
      <c r="J23" s="66">
        <f>I23/$K23</f>
        <v>0.06029282234871035</v>
      </c>
      <c r="K23" s="83">
        <f>SUM(K5,K8,K11,K14,K17,K20)</f>
        <v>1232966</v>
      </c>
      <c r="L23" s="69">
        <v>1</v>
      </c>
      <c r="M23" s="90">
        <f>K23/K$23</f>
        <v>1</v>
      </c>
      <c r="N23" s="27" t="s">
        <v>0</v>
      </c>
      <c r="O23" s="255" t="s">
        <v>16</v>
      </c>
    </row>
    <row r="24" spans="2:15" ht="18.75" customHeight="1">
      <c r="B24" s="263"/>
      <c r="C24" s="270"/>
      <c r="D24" s="84" t="s">
        <v>1</v>
      </c>
      <c r="E24" s="85">
        <f t="shared" si="4"/>
        <v>151227</v>
      </c>
      <c r="F24" s="72">
        <f t="shared" si="3"/>
        <v>0.5878120736499645</v>
      </c>
      <c r="G24" s="85">
        <f t="shared" si="4"/>
        <v>90315</v>
      </c>
      <c r="H24" s="72">
        <f t="shared" si="3"/>
        <v>0.3510500600534067</v>
      </c>
      <c r="I24" s="85">
        <f>SUM(I6,I9,I12,I15,I18,I21)</f>
        <v>15729</v>
      </c>
      <c r="J24" s="72">
        <f>I24/$K24</f>
        <v>0.061137866296628846</v>
      </c>
      <c r="K24" s="85">
        <f>SUM(K6,K9,K12,K15,K18,K21)</f>
        <v>257271</v>
      </c>
      <c r="L24" s="75">
        <v>1</v>
      </c>
      <c r="M24" s="91">
        <f>K24/K$24</f>
        <v>1</v>
      </c>
      <c r="N24" s="28" t="s">
        <v>1</v>
      </c>
      <c r="O24" s="256"/>
    </row>
    <row r="25" spans="2:15" ht="18.75" customHeight="1" thickBot="1">
      <c r="B25" s="264"/>
      <c r="C25" s="271"/>
      <c r="D25" s="86" t="s">
        <v>2</v>
      </c>
      <c r="E25" s="87">
        <f>SUM(E7,E10,E13,E16,E19,E22)</f>
        <v>12265</v>
      </c>
      <c r="F25" s="78">
        <f t="shared" si="3"/>
        <v>0.38940216528558275</v>
      </c>
      <c r="G25" s="87">
        <f>SUM(G7,G10,G13,G16,G19,G22)</f>
        <v>17026</v>
      </c>
      <c r="H25" s="78">
        <f t="shared" si="3"/>
        <v>0.5405594183573039</v>
      </c>
      <c r="I25" s="87">
        <f>SUM(I7,I10,I13,I16,I19,I22)</f>
        <v>2206</v>
      </c>
      <c r="J25" s="78">
        <f>I25/$K25</f>
        <v>0.07003841635711337</v>
      </c>
      <c r="K25" s="87">
        <f>SUM(E25,G25,I25)</f>
        <v>31497</v>
      </c>
      <c r="L25" s="81">
        <v>1</v>
      </c>
      <c r="M25" s="93">
        <f>K25/K$25</f>
        <v>1</v>
      </c>
      <c r="N25" s="38" t="s">
        <v>2</v>
      </c>
      <c r="O25" s="258"/>
    </row>
    <row r="29" ht="15"/>
    <row r="30" ht="15"/>
    <row r="31" ht="15"/>
    <row r="32" ht="15"/>
  </sheetData>
  <sheetProtection/>
  <mergeCells count="22">
    <mergeCell ref="B4:D4"/>
    <mergeCell ref="C5:C7"/>
    <mergeCell ref="B2:D3"/>
    <mergeCell ref="E2:F2"/>
    <mergeCell ref="G2:H2"/>
    <mergeCell ref="M2:O4"/>
    <mergeCell ref="I2:J2"/>
    <mergeCell ref="K2:L2"/>
    <mergeCell ref="C20:C22"/>
    <mergeCell ref="B5:B25"/>
    <mergeCell ref="C8:C10"/>
    <mergeCell ref="C11:C13"/>
    <mergeCell ref="C14:C16"/>
    <mergeCell ref="C17:C19"/>
    <mergeCell ref="C23:C25"/>
    <mergeCell ref="O8:O10"/>
    <mergeCell ref="O5:O7"/>
    <mergeCell ref="O23:O25"/>
    <mergeCell ref="O20:O22"/>
    <mergeCell ref="O17:O19"/>
    <mergeCell ref="O14:O16"/>
    <mergeCell ref="O11:O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25"/>
  <sheetViews>
    <sheetView zoomScale="80" zoomScaleNormal="80" zoomScalePageLayoutView="0" workbookViewId="0" topLeftCell="A1">
      <selection activeCell="H40" sqref="H40"/>
    </sheetView>
  </sheetViews>
  <sheetFormatPr defaultColWidth="9.140625" defaultRowHeight="15"/>
  <cols>
    <col min="1" max="1" width="5.7109375" style="88" customWidth="1"/>
    <col min="2" max="2" width="7.28125" style="88" customWidth="1"/>
    <col min="3" max="4" width="14.28125" style="88" customWidth="1"/>
    <col min="5" max="13" width="9.28125" style="88" customWidth="1"/>
    <col min="14" max="15" width="14.28125" style="88" customWidth="1"/>
    <col min="16" max="16384" width="9.140625" style="88" customWidth="1"/>
  </cols>
  <sheetData>
    <row r="1" ht="23.25" customHeight="1" thickBot="1"/>
    <row r="2" spans="2:15" ht="23.25" customHeight="1">
      <c r="B2" s="276" t="s">
        <v>32</v>
      </c>
      <c r="C2" s="277"/>
      <c r="D2" s="278"/>
      <c r="E2" s="282" t="s">
        <v>23</v>
      </c>
      <c r="F2" s="283"/>
      <c r="G2" s="283" t="s">
        <v>24</v>
      </c>
      <c r="H2" s="283"/>
      <c r="I2" s="283" t="s">
        <v>25</v>
      </c>
      <c r="J2" s="283"/>
      <c r="K2" s="283" t="s">
        <v>3</v>
      </c>
      <c r="L2" s="293"/>
      <c r="M2" s="301" t="s">
        <v>17</v>
      </c>
      <c r="N2" s="302"/>
      <c r="O2" s="303"/>
    </row>
    <row r="3" spans="2:15" ht="23.25" customHeight="1" thickBot="1">
      <c r="B3" s="279"/>
      <c r="C3" s="280"/>
      <c r="D3" s="281"/>
      <c r="E3" s="37" t="s">
        <v>6</v>
      </c>
      <c r="F3" s="1" t="s">
        <v>7</v>
      </c>
      <c r="G3" s="1" t="s">
        <v>6</v>
      </c>
      <c r="H3" s="1" t="s">
        <v>7</v>
      </c>
      <c r="I3" s="1" t="s">
        <v>6</v>
      </c>
      <c r="J3" s="1" t="s">
        <v>7</v>
      </c>
      <c r="K3" s="1" t="s">
        <v>6</v>
      </c>
      <c r="L3" s="2" t="s">
        <v>7</v>
      </c>
      <c r="M3" s="304"/>
      <c r="N3" s="305"/>
      <c r="O3" s="306"/>
    </row>
    <row r="4" spans="2:15" ht="18.75" customHeight="1" thickBot="1">
      <c r="B4" s="310" t="s">
        <v>5</v>
      </c>
      <c r="C4" s="311"/>
      <c r="D4" s="312"/>
      <c r="E4" s="51">
        <v>8758</v>
      </c>
      <c r="F4" s="123">
        <f aca="true" t="shared" si="0" ref="F4:F23">E4/$K4</f>
        <v>0.7844858473665353</v>
      </c>
      <c r="G4" s="51">
        <v>1809</v>
      </c>
      <c r="H4" s="123">
        <f>G4/$K4</f>
        <v>0.16203869580795413</v>
      </c>
      <c r="I4" s="51">
        <v>597</v>
      </c>
      <c r="J4" s="123">
        <f>I4/$K4</f>
        <v>0.05347545682551057</v>
      </c>
      <c r="K4" s="124">
        <f>SUM(E4,G4,I4)</f>
        <v>11164</v>
      </c>
      <c r="L4" s="125">
        <v>1</v>
      </c>
      <c r="M4" s="307"/>
      <c r="N4" s="308"/>
      <c r="O4" s="309"/>
    </row>
    <row r="5" spans="2:15" ht="18.75" customHeight="1">
      <c r="B5" s="261" t="s">
        <v>4</v>
      </c>
      <c r="C5" s="268" t="s">
        <v>8</v>
      </c>
      <c r="D5" s="4" t="s">
        <v>0</v>
      </c>
      <c r="E5" s="160">
        <v>3845</v>
      </c>
      <c r="F5" s="5">
        <f t="shared" si="0"/>
        <v>0.6640759930915371</v>
      </c>
      <c r="G5" s="160">
        <v>1367</v>
      </c>
      <c r="H5" s="5">
        <f aca="true" t="shared" si="1" ref="H5:J19">G5/$K5</f>
        <v>0.23609671848013816</v>
      </c>
      <c r="I5" s="160">
        <v>578</v>
      </c>
      <c r="J5" s="5">
        <f t="shared" si="1"/>
        <v>0.0998272884283247</v>
      </c>
      <c r="K5" s="17">
        <f aca="true" t="shared" si="2" ref="K5:K25">SUM(E5,G5,I5)</f>
        <v>5790</v>
      </c>
      <c r="L5" s="7">
        <v>1</v>
      </c>
      <c r="M5" s="90">
        <f>K5/K$23</f>
        <v>0.5305598826600788</v>
      </c>
      <c r="N5" s="27" t="s">
        <v>0</v>
      </c>
      <c r="O5" s="294" t="s">
        <v>8</v>
      </c>
    </row>
    <row r="6" spans="2:15" ht="18.75" customHeight="1">
      <c r="B6" s="262"/>
      <c r="C6" s="265"/>
      <c r="D6" s="3" t="s">
        <v>1</v>
      </c>
      <c r="E6" s="159">
        <v>535</v>
      </c>
      <c r="F6" s="6">
        <f t="shared" si="0"/>
        <v>0.38880813953488375</v>
      </c>
      <c r="G6" s="159">
        <v>651</v>
      </c>
      <c r="H6" s="6">
        <f t="shared" si="1"/>
        <v>0.4731104651162791</v>
      </c>
      <c r="I6" s="159">
        <v>190</v>
      </c>
      <c r="J6" s="6">
        <f t="shared" si="1"/>
        <v>0.1380813953488372</v>
      </c>
      <c r="K6" s="18">
        <f t="shared" si="2"/>
        <v>1376</v>
      </c>
      <c r="L6" s="8">
        <v>1</v>
      </c>
      <c r="M6" s="91">
        <f>K6/K$24</f>
        <v>0.40128317281968995</v>
      </c>
      <c r="N6" s="28" t="s">
        <v>1</v>
      </c>
      <c r="O6" s="294"/>
    </row>
    <row r="7" spans="2:15" ht="18.75" customHeight="1">
      <c r="B7" s="262"/>
      <c r="C7" s="265"/>
      <c r="D7" s="3" t="s">
        <v>2</v>
      </c>
      <c r="E7" s="159">
        <v>20</v>
      </c>
      <c r="F7" s="6">
        <f t="shared" si="0"/>
        <v>0.18691588785046728</v>
      </c>
      <c r="G7" s="159">
        <v>69</v>
      </c>
      <c r="H7" s="6">
        <f t="shared" si="1"/>
        <v>0.6448598130841121</v>
      </c>
      <c r="I7" s="159">
        <v>18</v>
      </c>
      <c r="J7" s="6">
        <f t="shared" si="1"/>
        <v>0.16822429906542055</v>
      </c>
      <c r="K7" s="18">
        <f t="shared" si="2"/>
        <v>107</v>
      </c>
      <c r="L7" s="8">
        <v>1</v>
      </c>
      <c r="M7" s="92">
        <f>K7/K$25</f>
        <v>0.511961712689728</v>
      </c>
      <c r="N7" s="29" t="s">
        <v>2</v>
      </c>
      <c r="O7" s="294"/>
    </row>
    <row r="8" spans="2:15" ht="18.75" customHeight="1">
      <c r="B8" s="262"/>
      <c r="C8" s="265" t="s">
        <v>9</v>
      </c>
      <c r="D8" s="3" t="s">
        <v>0</v>
      </c>
      <c r="E8" s="159">
        <v>107</v>
      </c>
      <c r="F8" s="6">
        <f t="shared" si="0"/>
        <v>0.4099616858237548</v>
      </c>
      <c r="G8" s="159">
        <v>68</v>
      </c>
      <c r="H8" s="6">
        <f t="shared" si="1"/>
        <v>0.26053639846743293</v>
      </c>
      <c r="I8" s="159">
        <v>86</v>
      </c>
      <c r="J8" s="6">
        <f t="shared" si="1"/>
        <v>0.32950191570881227</v>
      </c>
      <c r="K8" s="18">
        <f t="shared" si="2"/>
        <v>261</v>
      </c>
      <c r="L8" s="8">
        <v>1</v>
      </c>
      <c r="M8" s="90">
        <f>K8/K$23</f>
        <v>0.023916429943744485</v>
      </c>
      <c r="N8" s="27" t="s">
        <v>0</v>
      </c>
      <c r="O8" s="300" t="s">
        <v>9</v>
      </c>
    </row>
    <row r="9" spans="2:15" ht="18.75" customHeight="1">
      <c r="B9" s="262"/>
      <c r="C9" s="265"/>
      <c r="D9" s="3" t="s">
        <v>1</v>
      </c>
      <c r="E9" s="159">
        <v>14</v>
      </c>
      <c r="F9" s="6">
        <f t="shared" si="0"/>
        <v>0.14736842105263157</v>
      </c>
      <c r="G9" s="159">
        <v>23</v>
      </c>
      <c r="H9" s="6">
        <f t="shared" si="1"/>
        <v>0.24210526315789474</v>
      </c>
      <c r="I9" s="159">
        <v>58</v>
      </c>
      <c r="J9" s="6">
        <f t="shared" si="1"/>
        <v>0.6105263157894737</v>
      </c>
      <c r="K9" s="18">
        <f t="shared" si="2"/>
        <v>95</v>
      </c>
      <c r="L9" s="8">
        <v>1</v>
      </c>
      <c r="M9" s="91">
        <f>K9/K$24</f>
        <v>0.027704870216475688</v>
      </c>
      <c r="N9" s="28" t="s">
        <v>1</v>
      </c>
      <c r="O9" s="294"/>
    </row>
    <row r="10" spans="2:15" ht="18.75" customHeight="1">
      <c r="B10" s="262"/>
      <c r="C10" s="265"/>
      <c r="D10" s="3" t="s">
        <v>2</v>
      </c>
      <c r="E10" s="159">
        <v>1</v>
      </c>
      <c r="F10" s="6">
        <f t="shared" si="0"/>
        <v>0.16666666666666666</v>
      </c>
      <c r="G10" s="159">
        <v>2</v>
      </c>
      <c r="H10" s="6">
        <f t="shared" si="1"/>
        <v>0.3333333333333333</v>
      </c>
      <c r="I10" s="159">
        <v>3</v>
      </c>
      <c r="J10" s="6">
        <f t="shared" si="1"/>
        <v>0.5</v>
      </c>
      <c r="K10" s="18">
        <f t="shared" si="2"/>
        <v>6</v>
      </c>
      <c r="L10" s="8">
        <v>1</v>
      </c>
      <c r="M10" s="92">
        <f>K10/K$25</f>
        <v>0.028708133421853906</v>
      </c>
      <c r="N10" s="29" t="s">
        <v>2</v>
      </c>
      <c r="O10" s="294"/>
    </row>
    <row r="11" spans="2:15" ht="18.75" customHeight="1">
      <c r="B11" s="262"/>
      <c r="C11" s="265" t="s">
        <v>10</v>
      </c>
      <c r="D11" s="3" t="s">
        <v>0</v>
      </c>
      <c r="E11" s="159">
        <v>1008</v>
      </c>
      <c r="F11" s="6">
        <f t="shared" si="0"/>
        <v>0.8757602085143353</v>
      </c>
      <c r="G11" s="159">
        <v>131</v>
      </c>
      <c r="H11" s="6">
        <f t="shared" si="1"/>
        <v>0.11381407471763684</v>
      </c>
      <c r="I11" s="159">
        <v>12</v>
      </c>
      <c r="J11" s="6">
        <f t="shared" si="1"/>
        <v>0.010425716768027803</v>
      </c>
      <c r="K11" s="18">
        <f t="shared" si="2"/>
        <v>1151</v>
      </c>
      <c r="L11" s="8">
        <v>1</v>
      </c>
      <c r="M11" s="90">
        <f>K11/K$23</f>
        <v>0.10547053971360115</v>
      </c>
      <c r="N11" s="27" t="s">
        <v>0</v>
      </c>
      <c r="O11" s="295" t="s">
        <v>15</v>
      </c>
    </row>
    <row r="12" spans="2:15" ht="18.75" customHeight="1">
      <c r="B12" s="262"/>
      <c r="C12" s="265"/>
      <c r="D12" s="3" t="s">
        <v>1</v>
      </c>
      <c r="E12" s="159">
        <v>378</v>
      </c>
      <c r="F12" s="6">
        <f t="shared" si="0"/>
        <v>0.6897810218978102</v>
      </c>
      <c r="G12" s="159">
        <v>159</v>
      </c>
      <c r="H12" s="6">
        <f t="shared" si="1"/>
        <v>0.29014598540145986</v>
      </c>
      <c r="I12" s="159">
        <v>11</v>
      </c>
      <c r="J12" s="6">
        <f t="shared" si="1"/>
        <v>0.020072992700729927</v>
      </c>
      <c r="K12" s="18">
        <f t="shared" si="2"/>
        <v>548</v>
      </c>
      <c r="L12" s="8">
        <v>1</v>
      </c>
      <c r="M12" s="91">
        <f>K12/K$24</f>
        <v>0.15981335661714396</v>
      </c>
      <c r="N12" s="28" t="s">
        <v>1</v>
      </c>
      <c r="O12" s="294"/>
    </row>
    <row r="13" spans="2:15" ht="18.75" customHeight="1">
      <c r="B13" s="262"/>
      <c r="C13" s="265"/>
      <c r="D13" s="3" t="s">
        <v>2</v>
      </c>
      <c r="E13" s="159">
        <v>15</v>
      </c>
      <c r="F13" s="6">
        <f t="shared" si="0"/>
        <v>0.5357142857142857</v>
      </c>
      <c r="G13" s="159">
        <v>12</v>
      </c>
      <c r="H13" s="6">
        <f t="shared" si="1"/>
        <v>0.42857142857142855</v>
      </c>
      <c r="I13" s="159">
        <v>1</v>
      </c>
      <c r="J13" s="6">
        <f t="shared" si="1"/>
        <v>0.03571428571428571</v>
      </c>
      <c r="K13" s="18">
        <f t="shared" si="2"/>
        <v>28</v>
      </c>
      <c r="L13" s="8">
        <v>1</v>
      </c>
      <c r="M13" s="92">
        <f>K13/K$25</f>
        <v>0.1339712893019849</v>
      </c>
      <c r="N13" s="29" t="s">
        <v>2</v>
      </c>
      <c r="O13" s="294"/>
    </row>
    <row r="14" spans="2:15" ht="18.75" customHeight="1">
      <c r="B14" s="262"/>
      <c r="C14" s="265" t="s">
        <v>11</v>
      </c>
      <c r="D14" s="3" t="s">
        <v>0</v>
      </c>
      <c r="E14" s="159">
        <v>2550</v>
      </c>
      <c r="F14" s="6">
        <f t="shared" si="0"/>
        <v>0.9721692714555207</v>
      </c>
      <c r="G14" s="159">
        <v>73</v>
      </c>
      <c r="H14" s="6">
        <f t="shared" si="1"/>
        <v>0.027830728163236475</v>
      </c>
      <c r="I14" s="159">
        <v>1E-06</v>
      </c>
      <c r="J14" s="6">
        <f t="shared" si="1"/>
        <v>3.8124285155118455E-10</v>
      </c>
      <c r="K14" s="18">
        <f t="shared" si="2"/>
        <v>2623.000001</v>
      </c>
      <c r="L14" s="8">
        <v>1</v>
      </c>
      <c r="M14" s="90">
        <f>K14/K$23</f>
        <v>0.2403555393347058</v>
      </c>
      <c r="N14" s="27" t="s">
        <v>0</v>
      </c>
      <c r="O14" s="294" t="s">
        <v>11</v>
      </c>
    </row>
    <row r="15" spans="2:15" ht="18.75" customHeight="1">
      <c r="B15" s="262"/>
      <c r="C15" s="265"/>
      <c r="D15" s="3" t="s">
        <v>1</v>
      </c>
      <c r="E15" s="159">
        <v>747</v>
      </c>
      <c r="F15" s="6">
        <f t="shared" si="0"/>
        <v>0.9120879120879121</v>
      </c>
      <c r="G15" s="159">
        <v>71</v>
      </c>
      <c r="H15" s="6">
        <f t="shared" si="1"/>
        <v>0.08669108669108669</v>
      </c>
      <c r="I15" s="159">
        <v>1</v>
      </c>
      <c r="J15" s="6">
        <f t="shared" si="1"/>
        <v>0.001221001221001221</v>
      </c>
      <c r="K15" s="18">
        <f t="shared" si="2"/>
        <v>819</v>
      </c>
      <c r="L15" s="8">
        <v>1</v>
      </c>
      <c r="M15" s="91">
        <f>K15/K$24</f>
        <v>0.23884514428730094</v>
      </c>
      <c r="N15" s="28" t="s">
        <v>1</v>
      </c>
      <c r="O15" s="294"/>
    </row>
    <row r="16" spans="2:15" ht="18.75" customHeight="1">
      <c r="B16" s="262"/>
      <c r="C16" s="265"/>
      <c r="D16" s="3" t="s">
        <v>2</v>
      </c>
      <c r="E16" s="159">
        <v>12</v>
      </c>
      <c r="F16" s="6">
        <f t="shared" si="0"/>
        <v>0.5714285714285714</v>
      </c>
      <c r="G16" s="159">
        <v>8</v>
      </c>
      <c r="H16" s="6">
        <f t="shared" si="1"/>
        <v>0.38095238095238093</v>
      </c>
      <c r="I16" s="159">
        <v>1</v>
      </c>
      <c r="J16" s="6">
        <f t="shared" si="1"/>
        <v>0.047619047619047616</v>
      </c>
      <c r="K16" s="18">
        <f t="shared" si="2"/>
        <v>21</v>
      </c>
      <c r="L16" s="8">
        <v>1</v>
      </c>
      <c r="M16" s="92">
        <f>K16/K$25</f>
        <v>0.10047846697648867</v>
      </c>
      <c r="N16" s="29" t="s">
        <v>2</v>
      </c>
      <c r="O16" s="294"/>
    </row>
    <row r="17" spans="2:15" ht="18.75" customHeight="1">
      <c r="B17" s="262"/>
      <c r="C17" s="265" t="s">
        <v>12</v>
      </c>
      <c r="D17" s="3" t="s">
        <v>0</v>
      </c>
      <c r="E17" s="159">
        <v>723</v>
      </c>
      <c r="F17" s="6">
        <f t="shared" si="0"/>
        <v>0.9717741935483871</v>
      </c>
      <c r="G17" s="159">
        <v>19</v>
      </c>
      <c r="H17" s="6">
        <f t="shared" si="1"/>
        <v>0.025537634408602152</v>
      </c>
      <c r="I17" s="159">
        <v>2</v>
      </c>
      <c r="J17" s="6">
        <f t="shared" si="1"/>
        <v>0.002688172043010753</v>
      </c>
      <c r="K17" s="18">
        <f t="shared" si="2"/>
        <v>744</v>
      </c>
      <c r="L17" s="8">
        <v>1</v>
      </c>
      <c r="M17" s="90">
        <f>K17/K$23</f>
        <v>0.0681755704143521</v>
      </c>
      <c r="N17" s="27" t="s">
        <v>0</v>
      </c>
      <c r="O17" s="294" t="s">
        <v>12</v>
      </c>
    </row>
    <row r="18" spans="2:15" ht="18.75" customHeight="1">
      <c r="B18" s="262"/>
      <c r="C18" s="265"/>
      <c r="D18" s="3" t="s">
        <v>1</v>
      </c>
      <c r="E18" s="159">
        <v>543</v>
      </c>
      <c r="F18" s="6">
        <f t="shared" si="0"/>
        <v>0.98014440433213</v>
      </c>
      <c r="G18" s="159">
        <v>8</v>
      </c>
      <c r="H18" s="6">
        <f t="shared" si="1"/>
        <v>0.01444043321299639</v>
      </c>
      <c r="I18" s="159">
        <v>3</v>
      </c>
      <c r="J18" s="6">
        <f t="shared" si="1"/>
        <v>0.005415162454873646</v>
      </c>
      <c r="K18" s="18">
        <f t="shared" si="2"/>
        <v>554</v>
      </c>
      <c r="L18" s="8">
        <v>1</v>
      </c>
      <c r="M18" s="91">
        <f>K18/K$24</f>
        <v>0.161563137893974</v>
      </c>
      <c r="N18" s="28" t="s">
        <v>1</v>
      </c>
      <c r="O18" s="294"/>
    </row>
    <row r="19" spans="2:15" ht="18.75" customHeight="1">
      <c r="B19" s="262"/>
      <c r="C19" s="265"/>
      <c r="D19" s="3" t="s">
        <v>2</v>
      </c>
      <c r="E19" s="159">
        <v>39</v>
      </c>
      <c r="F19" s="6">
        <f t="shared" si="0"/>
        <v>0.8297872163875061</v>
      </c>
      <c r="G19" s="159">
        <v>8</v>
      </c>
      <c r="H19" s="6">
        <f t="shared" si="1"/>
        <v>0.1702127623358987</v>
      </c>
      <c r="I19" s="159">
        <v>1E-06</v>
      </c>
      <c r="J19" s="6">
        <f t="shared" si="1"/>
        <v>2.1276595291987334E-08</v>
      </c>
      <c r="K19" s="18">
        <f t="shared" si="2"/>
        <v>47.000001</v>
      </c>
      <c r="L19" s="8">
        <v>1</v>
      </c>
      <c r="M19" s="92">
        <f>K19/K$25</f>
        <v>0.22488038325587784</v>
      </c>
      <c r="N19" s="29" t="s">
        <v>2</v>
      </c>
      <c r="O19" s="294"/>
    </row>
    <row r="20" spans="2:15" ht="18.75" customHeight="1">
      <c r="B20" s="262"/>
      <c r="C20" s="265" t="s">
        <v>13</v>
      </c>
      <c r="D20" s="3" t="s">
        <v>0</v>
      </c>
      <c r="E20" s="159">
        <v>315</v>
      </c>
      <c r="F20" s="6">
        <f t="shared" si="0"/>
        <v>0.9156976744186046</v>
      </c>
      <c r="G20" s="159">
        <v>25</v>
      </c>
      <c r="H20" s="6">
        <f aca="true" t="shared" si="3" ref="H20:J25">G20/$K20</f>
        <v>0.07267441860465117</v>
      </c>
      <c r="I20" s="159">
        <v>4</v>
      </c>
      <c r="J20" s="6">
        <f t="shared" si="3"/>
        <v>0.011627906976744186</v>
      </c>
      <c r="K20" s="18">
        <f t="shared" si="2"/>
        <v>344</v>
      </c>
      <c r="L20" s="8">
        <v>1</v>
      </c>
      <c r="M20" s="90">
        <f>K20/K$23</f>
        <v>0.031522037933517634</v>
      </c>
      <c r="N20" s="27" t="s">
        <v>0</v>
      </c>
      <c r="O20" s="294" t="s">
        <v>13</v>
      </c>
    </row>
    <row r="21" spans="2:15" ht="18.75" customHeight="1">
      <c r="B21" s="262"/>
      <c r="C21" s="265"/>
      <c r="D21" s="3" t="s">
        <v>1</v>
      </c>
      <c r="E21" s="159">
        <v>33</v>
      </c>
      <c r="F21" s="6">
        <f t="shared" si="0"/>
        <v>0.8918918677867064</v>
      </c>
      <c r="G21" s="159">
        <v>4</v>
      </c>
      <c r="H21" s="6">
        <f t="shared" si="3"/>
        <v>0.10810810518626743</v>
      </c>
      <c r="I21" s="159">
        <v>1E-06</v>
      </c>
      <c r="J21" s="6">
        <f t="shared" si="3"/>
        <v>2.7027026296566858E-08</v>
      </c>
      <c r="K21" s="18">
        <f t="shared" si="2"/>
        <v>37.000001</v>
      </c>
      <c r="L21" s="8">
        <v>1</v>
      </c>
      <c r="M21" s="91">
        <f>K21/K$24</f>
        <v>0.01079031816541548</v>
      </c>
      <c r="N21" s="28" t="s">
        <v>1</v>
      </c>
      <c r="O21" s="294"/>
    </row>
    <row r="22" spans="2:15" ht="18.75" customHeight="1" thickBot="1">
      <c r="B22" s="262"/>
      <c r="C22" s="266"/>
      <c r="D22" s="19" t="s">
        <v>2</v>
      </c>
      <c r="E22" s="159">
        <v>1E-06</v>
      </c>
      <c r="F22" s="20">
        <f t="shared" si="0"/>
        <v>0.3333333333333333</v>
      </c>
      <c r="G22" s="159">
        <v>1E-06</v>
      </c>
      <c r="H22" s="20">
        <f t="shared" si="3"/>
        <v>0.3333333333333333</v>
      </c>
      <c r="I22" s="159">
        <v>1E-06</v>
      </c>
      <c r="J22" s="20">
        <f t="shared" si="3"/>
        <v>0.3333333333333333</v>
      </c>
      <c r="K22" s="21">
        <f t="shared" si="2"/>
        <v>3E-06</v>
      </c>
      <c r="L22" s="22">
        <v>1</v>
      </c>
      <c r="M22" s="92">
        <f>K22/K$25</f>
        <v>1.4354066710926954E-08</v>
      </c>
      <c r="N22" s="29" t="s">
        <v>2</v>
      </c>
      <c r="O22" s="294"/>
    </row>
    <row r="23" spans="2:15" ht="18.75" customHeight="1">
      <c r="B23" s="263"/>
      <c r="C23" s="296" t="s">
        <v>3</v>
      </c>
      <c r="D23" s="26" t="s">
        <v>0</v>
      </c>
      <c r="E23" s="65">
        <f>SUM(E5,E8,E11,E14,E17,E20)</f>
        <v>8548</v>
      </c>
      <c r="F23" s="24">
        <f t="shared" si="0"/>
        <v>0.7832859891154323</v>
      </c>
      <c r="G23" s="65">
        <f>SUM(G5,G8,G11,G14,G17,G20)</f>
        <v>1683</v>
      </c>
      <c r="H23" s="24">
        <f>G23/$K23</f>
        <v>0.154219737913111</v>
      </c>
      <c r="I23" s="65">
        <f>SUM(I5,I8,I11,I14,I17,I20)</f>
        <v>682.000001</v>
      </c>
      <c r="J23" s="24">
        <f t="shared" si="3"/>
        <v>0.062494272971456585</v>
      </c>
      <c r="K23" s="23">
        <f t="shared" si="2"/>
        <v>10913.000001</v>
      </c>
      <c r="L23" s="25">
        <v>1</v>
      </c>
      <c r="M23" s="90">
        <f>K23/K$23</f>
        <v>1</v>
      </c>
      <c r="N23" s="27" t="s">
        <v>0</v>
      </c>
      <c r="O23" s="294" t="s">
        <v>16</v>
      </c>
    </row>
    <row r="24" spans="2:15" ht="18.75" customHeight="1">
      <c r="B24" s="263"/>
      <c r="C24" s="297"/>
      <c r="D24" s="9" t="s">
        <v>1</v>
      </c>
      <c r="E24" s="71">
        <f>SUM(E6,E9,E12,E15,E18,E21)</f>
        <v>2250</v>
      </c>
      <c r="F24" s="10">
        <f aca="true" t="shared" si="4" ref="F24:H25">E24/$K24</f>
        <v>0.6561679788112663</v>
      </c>
      <c r="G24" s="71">
        <f>SUM(G6,G9,G12,G15,G18,G21)</f>
        <v>916</v>
      </c>
      <c r="H24" s="10">
        <f t="shared" si="4"/>
        <v>0.26713327492938665</v>
      </c>
      <c r="I24" s="71">
        <f>SUM(I6,I9,I12,I15,I18,I21)</f>
        <v>263.000001</v>
      </c>
      <c r="J24" s="10">
        <f t="shared" si="3"/>
        <v>0.07669874625934711</v>
      </c>
      <c r="K24" s="15">
        <f t="shared" si="2"/>
        <v>3429.000001</v>
      </c>
      <c r="L24" s="11">
        <v>1</v>
      </c>
      <c r="M24" s="91">
        <f>K24/K$24</f>
        <v>1</v>
      </c>
      <c r="N24" s="28" t="s">
        <v>1</v>
      </c>
      <c r="O24" s="294"/>
    </row>
    <row r="25" spans="2:15" ht="18.75" customHeight="1" thickBot="1">
      <c r="B25" s="264"/>
      <c r="C25" s="298"/>
      <c r="D25" s="12" t="s">
        <v>2</v>
      </c>
      <c r="E25" s="77">
        <f>SUM(E7,E10,E13,E16,E19,E22)</f>
        <v>87.000001</v>
      </c>
      <c r="F25" s="13">
        <f t="shared" si="4"/>
        <v>0.41626793940157053</v>
      </c>
      <c r="G25" s="77">
        <f>SUM(G7,G10,G13,G16,G19,G22)</f>
        <v>99.000001</v>
      </c>
      <c r="H25" s="13">
        <f t="shared" si="4"/>
        <v>0.47368420624527835</v>
      </c>
      <c r="I25" s="77">
        <f>SUM(I7,I10,I13,I16,I19,I22)</f>
        <v>23.000002000000002</v>
      </c>
      <c r="J25" s="13">
        <f t="shared" si="3"/>
        <v>0.11004785435315113</v>
      </c>
      <c r="K25" s="16">
        <f t="shared" si="2"/>
        <v>209.000004</v>
      </c>
      <c r="L25" s="14">
        <v>1</v>
      </c>
      <c r="M25" s="93">
        <f>K25/K$25</f>
        <v>1</v>
      </c>
      <c r="N25" s="38" t="s">
        <v>2</v>
      </c>
      <c r="O25" s="299"/>
    </row>
    <row r="29" ht="15" customHeight="1"/>
    <row r="30" ht="15.75" customHeight="1"/>
    <row r="31" ht="15"/>
    <row r="32" ht="15"/>
  </sheetData>
  <sheetProtection/>
  <mergeCells count="22">
    <mergeCell ref="C17:C19"/>
    <mergeCell ref="O5:O7"/>
    <mergeCell ref="C8:C10"/>
    <mergeCell ref="M2:O4"/>
    <mergeCell ref="B4:D4"/>
    <mergeCell ref="E2:F2"/>
    <mergeCell ref="G2:H2"/>
    <mergeCell ref="O8:O10"/>
    <mergeCell ref="C11:C13"/>
    <mergeCell ref="C14:C16"/>
    <mergeCell ref="I2:J2"/>
    <mergeCell ref="O14:O16"/>
    <mergeCell ref="C20:C22"/>
    <mergeCell ref="O20:O22"/>
    <mergeCell ref="B2:D3"/>
    <mergeCell ref="O11:O13"/>
    <mergeCell ref="B5:B25"/>
    <mergeCell ref="C5:C7"/>
    <mergeCell ref="C23:C25"/>
    <mergeCell ref="O23:O25"/>
    <mergeCell ref="K2:L2"/>
    <mergeCell ref="O17:O1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Ford Motor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Schaefer, Roland (R.)</dc:creator>
  <cp:keywords/>
  <dc:description/>
  <cp:lastModifiedBy>Schaefer, Roland (R.)</cp:lastModifiedBy>
  <cp:lastPrinted>2012-04-26T07:21:23Z</cp:lastPrinted>
  <dcterms:created xsi:type="dcterms:W3CDTF">2012-03-28T08:07:59Z</dcterms:created>
  <dcterms:modified xsi:type="dcterms:W3CDTF">2012-10-10T09:54:31Z</dcterms:modified>
  <cp:category/>
  <cp:version/>
  <cp:contentType/>
  <cp:contentStatus/>
</cp:coreProperties>
</file>